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4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5.xml" ContentType="application/vnd.openxmlformats-officedocument.drawing+xml"/>
  <Override PartName="/xl/charts/chart60.xml" ContentType="application/vnd.openxmlformats-officedocument.drawingml.chart+xml"/>
  <Override PartName="/xl/drawings/drawing6.xml" ContentType="application/vnd.openxmlformats-officedocument.drawing+xml"/>
  <Override PartName="/xl/charts/chart61.xml" ContentType="application/vnd.openxmlformats-officedocument.drawingml.chart+xml"/>
  <Override PartName="/xl/drawings/drawing7.xml" ContentType="application/vnd.openxmlformats-officedocument.drawing+xml"/>
  <Override PartName="/xl/charts/chart62.xml" ContentType="application/vnd.openxmlformats-officedocument.drawingml.chart+xml"/>
  <Override PartName="/xl/drawings/drawing8.xml" ContentType="application/vnd.openxmlformats-officedocument.drawing+xml"/>
  <Override PartName="/xl/charts/chart63.xml" ContentType="application/vnd.openxmlformats-officedocument.drawingml.chart+xml"/>
  <Override PartName="/xl/drawings/drawing9.xml" ContentType="application/vnd.openxmlformats-officedocument.drawing+xml"/>
  <Override PartName="/xl/charts/chart64.xml" ContentType="application/vnd.openxmlformats-officedocument.drawingml.chart+xml"/>
  <Override PartName="/xl/drawings/drawing10.xml" ContentType="application/vnd.openxmlformats-officedocument.drawing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1.xml" ContentType="application/vnd.openxmlformats-officedocument.drawing+xml"/>
  <Override PartName="/xl/charts/chart70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1 Mis Documentos\Z1 Informatica\3 Excel\04 Mis Casos\Y Otros\Velocimetros\"/>
    </mc:Choice>
  </mc:AlternateContent>
  <bookViews>
    <workbookView xWindow="0" yWindow="0" windowWidth="28800" windowHeight="12435" tabRatio="874" firstSheet="5" activeTab="11"/>
  </bookViews>
  <sheets>
    <sheet name="Velocimetros " sheetId="9" r:id="rId1"/>
    <sheet name="Velocimetros con imagenes 1" sheetId="11" r:id="rId2"/>
    <sheet name="Velocimetros con imagenes 2" sheetId="13" r:id="rId3"/>
    <sheet name="Velocimetros con imagenes 3" sheetId="14" r:id="rId4"/>
    <sheet name="Termo 1" sheetId="10" r:id="rId5"/>
    <sheet name="Excel_Gauge1" sheetId="18" r:id="rId6"/>
    <sheet name="Excel_Gauge2" sheetId="19" r:id="rId7"/>
    <sheet name="Excel_Gauge3" sheetId="20" r:id="rId8"/>
    <sheet name="Excel_Gauge4" sheetId="21" r:id="rId9"/>
    <sheet name="Excel_Gauge5" sheetId="22" r:id="rId10"/>
    <sheet name="Excel_Gauge6" sheetId="24" r:id="rId11"/>
    <sheet name="Enlazado a Celdas" sheetId="25" r:id="rId12"/>
    <sheet name="0 Fuentes" sheetId="12" r:id="rId13"/>
  </sheets>
  <externalReferences>
    <externalReference r:id="rId14"/>
    <externalReference r:id="rId15"/>
    <externalReference r:id="rId16"/>
    <externalReference r:id="rId17"/>
  </externalReferences>
  <definedNames>
    <definedName name="Radius">'Velocimetros '!$AK$32</definedName>
    <definedName name="XCenter" localSheetId="0">'Velocimetros '!$C$5</definedName>
    <definedName name="YCenter" localSheetId="0">'Velocimetros '!$D$5</definedName>
  </definedNames>
  <calcPr calcId="162913"/>
  <webPublishObjects count="1">
    <webPublishObject id="27365" divId="Dashboard Ver13_27365" destinationFile="D:\Ben\A) Personal\Computer\Dashboard Widgits\Dashboard Ver13.htm"/>
  </webPublishObjects>
</workbook>
</file>

<file path=xl/calcChain.xml><?xml version="1.0" encoding="utf-8"?>
<calcChain xmlns="http://schemas.openxmlformats.org/spreadsheetml/2006/main">
  <c r="H4" i="24" l="1"/>
  <c r="H5" i="24"/>
  <c r="N7" i="24" s="1"/>
  <c r="H6" i="24"/>
  <c r="H7" i="24" s="1"/>
  <c r="D7" i="24"/>
  <c r="O7" i="24"/>
  <c r="D19" i="24"/>
  <c r="P7" i="24" l="1"/>
  <c r="H15" i="24"/>
  <c r="M7" i="24"/>
  <c r="C31" i="22"/>
  <c r="F31" i="22"/>
  <c r="I31" i="22"/>
  <c r="L31" i="22"/>
  <c r="D34" i="22"/>
  <c r="G34" i="22"/>
  <c r="J34" i="22"/>
  <c r="M34" i="22"/>
  <c r="H18" i="24" l="1"/>
  <c r="H17" i="24"/>
  <c r="S7" i="21"/>
  <c r="J9" i="21"/>
  <c r="M9" i="21"/>
  <c r="S9" i="21"/>
  <c r="S11" i="21"/>
  <c r="J12" i="21"/>
  <c r="M12" i="21"/>
  <c r="M13" i="21"/>
  <c r="S13" i="21"/>
  <c r="J14" i="21"/>
  <c r="J15" i="21" s="1"/>
  <c r="S14" i="21"/>
  <c r="S4" i="21" s="1"/>
  <c r="E17" i="21"/>
  <c r="S9" i="20"/>
  <c r="W11" i="20"/>
  <c r="S14" i="20"/>
  <c r="W14" i="20"/>
  <c r="S15" i="20"/>
  <c r="W16" i="20"/>
  <c r="W17" i="20"/>
  <c r="W18" i="20"/>
  <c r="W19" i="20"/>
  <c r="W12" i="20" s="1"/>
  <c r="S20" i="20"/>
  <c r="S21" i="20"/>
  <c r="J12" i="19"/>
  <c r="M12" i="19"/>
  <c r="M14" i="19"/>
  <c r="M15" i="19"/>
  <c r="M17" i="19"/>
  <c r="M19" i="19"/>
  <c r="M20" i="19"/>
  <c r="M21" i="19"/>
  <c r="M22" i="19"/>
  <c r="M13" i="19" s="1"/>
  <c r="J25" i="19"/>
  <c r="J15" i="19" s="1"/>
  <c r="L9" i="18"/>
  <c r="L14" i="18"/>
  <c r="L15" i="18"/>
  <c r="O15" i="18"/>
  <c r="L18" i="18"/>
  <c r="L20" i="18" s="1"/>
  <c r="L21" i="18" s="1"/>
  <c r="O18" i="18"/>
  <c r="O19" i="18"/>
  <c r="O13" i="18" s="1"/>
  <c r="S6" i="21" l="1"/>
  <c r="S5" i="21"/>
  <c r="S12" i="21"/>
  <c r="S10" i="21"/>
  <c r="S8" i="21"/>
  <c r="W10" i="20"/>
  <c r="W15" i="20"/>
  <c r="W13" i="20"/>
  <c r="W9" i="20"/>
  <c r="J18" i="19"/>
  <c r="J17" i="19"/>
  <c r="M18" i="19"/>
  <c r="M16" i="19"/>
  <c r="O12" i="18"/>
  <c r="O17" i="18"/>
  <c r="O14" i="18"/>
  <c r="O11" i="18"/>
  <c r="O16" i="18"/>
  <c r="O10" i="18"/>
  <c r="A39" i="14" l="1"/>
  <c r="B47" i="14"/>
  <c r="B46" i="14"/>
  <c r="C41" i="14" s="1"/>
  <c r="B35" i="14"/>
  <c r="BL38" i="9"/>
  <c r="BM46" i="9"/>
  <c r="BP38" i="9" s="1"/>
  <c r="BN38" i="9" s="1"/>
  <c r="BM45" i="9"/>
  <c r="BN40" i="9"/>
  <c r="BM40" i="9"/>
  <c r="BM34" i="9"/>
  <c r="B37" i="13"/>
  <c r="B38" i="13" s="1"/>
  <c r="E39" i="14" l="1"/>
  <c r="C39" i="14" s="1"/>
  <c r="B41" i="14"/>
  <c r="BM38" i="9"/>
  <c r="B43" i="13"/>
  <c r="A43" i="13"/>
  <c r="B39" i="14" l="1"/>
  <c r="BG35" i="9" l="1"/>
  <c r="BG36" i="9" s="1"/>
  <c r="BG41" i="9" l="1"/>
  <c r="BF41" i="9"/>
  <c r="AV36" i="9"/>
  <c r="AV35" i="9"/>
  <c r="AV34" i="9"/>
  <c r="AV33" i="9"/>
  <c r="AS40" i="9"/>
  <c r="AU40" i="9"/>
  <c r="AU42" i="9" s="1"/>
  <c r="AN35" i="9" l="1"/>
  <c r="AM35" i="9"/>
  <c r="AN34" i="9"/>
  <c r="AM34" i="9"/>
  <c r="AK35" i="9"/>
  <c r="AK36" i="9"/>
  <c r="AK37" i="9"/>
  <c r="AK38" i="9"/>
  <c r="AK39" i="9"/>
  <c r="AK40" i="9"/>
  <c r="AK41" i="9"/>
  <c r="AK42" i="9"/>
  <c r="AK43" i="9"/>
  <c r="AK44" i="9"/>
  <c r="AK45" i="9"/>
  <c r="AK46" i="9"/>
  <c r="AK47" i="9"/>
  <c r="AK48" i="9"/>
  <c r="AK34" i="9"/>
  <c r="B39" i="11" l="1"/>
  <c r="B38" i="11"/>
  <c r="B37" i="11"/>
  <c r="C39" i="11" l="1"/>
  <c r="E37" i="11" s="1"/>
  <c r="E40" i="11" s="1"/>
  <c r="AB37" i="9"/>
  <c r="AB36" i="9"/>
  <c r="AB35" i="9"/>
  <c r="F37" i="11" l="1"/>
  <c r="F40" i="11" s="1"/>
  <c r="E38" i="11"/>
  <c r="E39" i="11"/>
  <c r="F39" i="11"/>
  <c r="F38" i="11"/>
  <c r="AC37" i="9"/>
  <c r="AF35" i="9" s="1"/>
  <c r="AF38" i="9" s="1"/>
  <c r="U38" i="9"/>
  <c r="U37" i="9"/>
  <c r="U36" i="9"/>
  <c r="B40" i="10"/>
  <c r="E38" i="10" s="1"/>
  <c r="F38" i="10" s="1"/>
  <c r="B39" i="10"/>
  <c r="B44" i="10" s="1"/>
  <c r="B38" i="10"/>
  <c r="B41" i="10"/>
  <c r="B43" i="10"/>
  <c r="K36" i="9"/>
  <c r="K35" i="9"/>
  <c r="N35" i="9" s="1"/>
  <c r="V38" i="9" l="1"/>
  <c r="X36" i="9" s="1"/>
  <c r="X39" i="9" s="1"/>
  <c r="U40" i="9"/>
  <c r="U42" i="9"/>
  <c r="U39" i="9"/>
  <c r="AE36" i="9"/>
  <c r="AF37" i="9"/>
  <c r="AE35" i="9"/>
  <c r="AE38" i="9" s="1"/>
  <c r="AF36" i="9"/>
  <c r="AE37" i="9"/>
  <c r="U41" i="9"/>
  <c r="Y36" i="9"/>
  <c r="Y39" i="9" s="1"/>
  <c r="X38" i="9"/>
  <c r="E40" i="10"/>
  <c r="B42" i="10"/>
  <c r="K37" i="9"/>
  <c r="O35" i="9"/>
  <c r="B30" i="9"/>
  <c r="B29" i="9"/>
  <c r="B28" i="9"/>
  <c r="Y37" i="9" l="1"/>
  <c r="X37" i="9"/>
  <c r="Y38" i="9"/>
  <c r="B33" i="9"/>
  <c r="C30" i="9"/>
  <c r="B34" i="9"/>
  <c r="B32" i="9"/>
  <c r="B31" i="9"/>
  <c r="F28" i="9" l="1"/>
  <c r="F31" i="9" s="1"/>
  <c r="F30" i="9"/>
  <c r="F29" i="9"/>
  <c r="E28" i="9"/>
  <c r="E31" i="9" s="1"/>
  <c r="E30" i="9"/>
  <c r="E29" i="9"/>
</calcChain>
</file>

<file path=xl/sharedStrings.xml><?xml version="1.0" encoding="utf-8"?>
<sst xmlns="http://schemas.openxmlformats.org/spreadsheetml/2006/main" count="440" uniqueCount="159">
  <si>
    <t>x</t>
  </si>
  <si>
    <t>y</t>
  </si>
  <si>
    <t>Min</t>
  </si>
  <si>
    <t>Max</t>
  </si>
  <si>
    <t>Actual</t>
  </si>
  <si>
    <t>Degs</t>
  </si>
  <si>
    <t>Value</t>
  </si>
  <si>
    <t>Scale1</t>
  </si>
  <si>
    <t>Scale2</t>
  </si>
  <si>
    <t>Scale3</t>
  </si>
  <si>
    <t>Scale4</t>
  </si>
  <si>
    <t xml:space="preserve">A) Linear Dial Widget </t>
  </si>
  <si>
    <t>3rd Dial Calculations</t>
  </si>
  <si>
    <t xml:space="preserve"> </t>
  </si>
  <si>
    <t>Step #1: Link the yellow cells to your "My Configuration Page" cells</t>
  </si>
  <si>
    <t>Step #2: Link Dial Widget to blue cells following this example.</t>
  </si>
  <si>
    <t xml:space="preserve">E) Thermometer Widget </t>
  </si>
  <si>
    <t>B) Circular Dial Widget Type #1</t>
  </si>
  <si>
    <t>Percent</t>
  </si>
  <si>
    <t>Mínimo:</t>
  </si>
  <si>
    <t>Máximo:</t>
  </si>
  <si>
    <t>Valor Actual:</t>
  </si>
  <si>
    <t>Nombre de la serie:</t>
  </si>
  <si>
    <t>misdatos</t>
  </si>
  <si>
    <t>Ejemplo 1</t>
  </si>
  <si>
    <t>Entrada de datos</t>
  </si>
  <si>
    <t>Datos de calculo</t>
  </si>
  <si>
    <t>Total Valor</t>
  </si>
  <si>
    <t>Lo que falta para cumplir o alcanzar el objetivo</t>
  </si>
  <si>
    <t>Comentario:</t>
  </si>
  <si>
    <t>Diversos</t>
  </si>
  <si>
    <t>Ejemplo 2</t>
  </si>
  <si>
    <t>Extraido y adaptado de:</t>
  </si>
  <si>
    <t>http://www.exceldashboardwidgets.com/</t>
  </si>
  <si>
    <t>http://www.exceldashboardwidgets.com/index-es.html</t>
  </si>
  <si>
    <t>Ejemplo 3</t>
  </si>
  <si>
    <t>Ejemplo 4</t>
  </si>
  <si>
    <t xml:space="preserve"> http://www.exceldashboardwidgets.com/index-es.html </t>
  </si>
  <si>
    <t>http://www.freepik.es/index.php?goto=41&amp;idd=517189&amp;url=aHR0cDovL3d3dy5vcGVuY2xpcGFydC5vcmcvZGV0YWlsL3NwZWVkb21ldGVyLWJ5LWpobnJpNA==</t>
  </si>
  <si>
    <t>Imágenes adaptadas de;</t>
  </si>
  <si>
    <t>Ejemplo 5</t>
  </si>
  <si>
    <t>http://exceldashboardschool.com/excel-kpi-dashboard/excel-kpi-dashboard-gauge/</t>
  </si>
  <si>
    <t>https://www.youtube.com/watch?v=Of70xUTZnto&amp;list=TLXCuOZPlVagVMGZAmau-j_cG_wMhBdMSy</t>
  </si>
  <si>
    <t>http://exceldashboardschool.com/excel-kpi-dashboard/excel-kpi-gauge/</t>
  </si>
  <si>
    <t>Radius</t>
  </si>
  <si>
    <t>X</t>
  </si>
  <si>
    <t>Y</t>
  </si>
  <si>
    <t>XY Centre</t>
  </si>
  <si>
    <t xml:space="preserve">Longitud </t>
  </si>
  <si>
    <t>Valor Actual (%):</t>
  </si>
  <si>
    <t>Ejemplo 6</t>
  </si>
  <si>
    <t xml:space="preserve">Created by Pointy Haired Dilbert - http://chandoo.org/wp     </t>
  </si>
  <si>
    <t>Valor Actual (DE 0 A 100):</t>
  </si>
  <si>
    <t>Fin de gráfico</t>
  </si>
  <si>
    <t>En blanco:…….</t>
  </si>
  <si>
    <t>Ancho del marcador:</t>
  </si>
  <si>
    <t>Rango de la franja roja:</t>
  </si>
  <si>
    <t>Rango de la franaja amarilla:</t>
  </si>
  <si>
    <t>Comenzar:……</t>
  </si>
  <si>
    <t>Rango de la franaja amrilla:</t>
  </si>
  <si>
    <t>Rango de la franaja verde:</t>
  </si>
  <si>
    <t>Datos a representar para el gráfico</t>
  </si>
  <si>
    <t>Created by Pointy Haired Dilbert - http://chandoo.org/wp            Poke around, Have fun</t>
  </si>
  <si>
    <t>http://www.123freevectors.com/tachometer-vector-free/</t>
  </si>
  <si>
    <t>Ejemplo 7</t>
  </si>
  <si>
    <t>http://office.lasakovi.com</t>
  </si>
  <si>
    <t>Max:</t>
  </si>
  <si>
    <t>Min:</t>
  </si>
  <si>
    <t>Angle</t>
  </si>
  <si>
    <t>Configuración de la aguja</t>
  </si>
  <si>
    <t>Posición de la aguja</t>
  </si>
  <si>
    <t>Tamaño</t>
  </si>
  <si>
    <t>Datos a representar para la aguja</t>
  </si>
  <si>
    <t>Posición de la aguja:</t>
  </si>
  <si>
    <t>Ancho de la aguja:</t>
  </si>
  <si>
    <t>Ejemplo 8</t>
  </si>
  <si>
    <t>Center</t>
  </si>
  <si>
    <t>Vector</t>
  </si>
  <si>
    <t>Cero</t>
  </si>
  <si>
    <t>Const</t>
  </si>
  <si>
    <t>Grad</t>
  </si>
  <si>
    <t>Valor Actual (DE 0 A 500):</t>
  </si>
  <si>
    <t>Medio:</t>
  </si>
  <si>
    <t>Scale Settings</t>
  </si>
  <si>
    <t>Red</t>
  </si>
  <si>
    <t>Amber</t>
  </si>
  <si>
    <t>Green</t>
  </si>
  <si>
    <t>Label Settings</t>
  </si>
  <si>
    <t>End Gap</t>
  </si>
  <si>
    <t>Name</t>
  </si>
  <si>
    <t>Label Assist</t>
  </si>
  <si>
    <t>Total</t>
  </si>
  <si>
    <t>Label 0</t>
  </si>
  <si>
    <t>Label 1</t>
  </si>
  <si>
    <t>Target Settings</t>
  </si>
  <si>
    <t>Label 2</t>
  </si>
  <si>
    <t>Target</t>
  </si>
  <si>
    <t>Label 3</t>
  </si>
  <si>
    <t>Current Value</t>
  </si>
  <si>
    <t>Label 4</t>
  </si>
  <si>
    <t>Label 5</t>
  </si>
  <si>
    <t>Label 6</t>
  </si>
  <si>
    <t>Label 7</t>
  </si>
  <si>
    <t>Pointer Settings</t>
  </si>
  <si>
    <t>Label 8</t>
  </si>
  <si>
    <t>Label 9</t>
  </si>
  <si>
    <t>Pointer</t>
  </si>
  <si>
    <t>Label 10</t>
  </si>
  <si>
    <t>End</t>
  </si>
  <si>
    <t>Fuente:</t>
  </si>
  <si>
    <t>Excel Gauge Widgets</t>
  </si>
  <si>
    <t xml:space="preserve">https://exceldashboardschool.com/dashboard-templates/excel-gauge-widgets/ </t>
  </si>
  <si>
    <t>Percentage</t>
  </si>
  <si>
    <t>Current</t>
  </si>
  <si>
    <t>Remaining</t>
  </si>
  <si>
    <t>Helper</t>
  </si>
  <si>
    <t>Label Value</t>
  </si>
  <si>
    <t>Label Position</t>
  </si>
  <si>
    <t>Gap</t>
  </si>
  <si>
    <t>Label</t>
  </si>
  <si>
    <t>Amber Limit</t>
  </si>
  <si>
    <t>Red Limit</t>
  </si>
  <si>
    <t>Sub blinker</t>
  </si>
  <si>
    <t>Offset</t>
  </si>
  <si>
    <t>Needle</t>
  </si>
  <si>
    <t>Figure</t>
  </si>
  <si>
    <t>Campaign 4</t>
  </si>
  <si>
    <t>Campaign 3</t>
  </si>
  <si>
    <t>Campaign 2</t>
  </si>
  <si>
    <t>Campaign 1</t>
  </si>
  <si>
    <t>https://exceldashboardschool.com/dashboard-templates/infographic-dashboard-design/</t>
  </si>
  <si>
    <t>https://exceldashboardschool.com/excel-kpi-dashboard/excel-kpi-gauge/</t>
  </si>
  <si>
    <t>Hidden Zone</t>
  </si>
  <si>
    <t>Rest value</t>
  </si>
  <si>
    <t>Green Zone</t>
  </si>
  <si>
    <t>Ticker</t>
  </si>
  <si>
    <t>Orange Zone</t>
  </si>
  <si>
    <t>Actual /Plan (%) (modified)</t>
  </si>
  <si>
    <t>Red Zone</t>
  </si>
  <si>
    <t>Table 4 - Ticker settings</t>
  </si>
  <si>
    <t>Table 3 - Zone settings</t>
  </si>
  <si>
    <t>David Roberson</t>
  </si>
  <si>
    <t>Rudolph Dean</t>
  </si>
  <si>
    <t>Lewis Henderson</t>
  </si>
  <si>
    <t>Hazel Lawson</t>
  </si>
  <si>
    <t>Gilberto James</t>
  </si>
  <si>
    <t>%</t>
  </si>
  <si>
    <t>Actual / Plan (%)</t>
  </si>
  <si>
    <t>Grace Drake</t>
  </si>
  <si>
    <t>Ora Davidson</t>
  </si>
  <si>
    <t>Sales performance (%)</t>
  </si>
  <si>
    <t>Plan</t>
  </si>
  <si>
    <t>Vickie Olson</t>
  </si>
  <si>
    <t>Agent</t>
  </si>
  <si>
    <t>Salesman</t>
  </si>
  <si>
    <t>Table 2 - Selected Sales rep</t>
  </si>
  <si>
    <t>Table 1 - Sales Performance</t>
  </si>
  <si>
    <t>linked cell sample</t>
  </si>
  <si>
    <t>https://exceldashboardschool.com/dashboard-templates/pimp-your-dashboard/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</si>
</sst>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0.0"/>
    <numFmt numFmtId="165" formatCode="0.0%"/>
    <numFmt numFmtId="166" formatCode="#,##0.00\ &quot;€&quot;"/>
    <numFmt numFmtId="167" formatCode="0\ &quot; C&quot;"/>
    <numFmt numFmtId="168" formatCode="0.0000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rgb="FFFF0000"/>
      <name val="Wingdings"/>
      <charset val="2"/>
    </font>
    <font>
      <b/>
      <sz val="18"/>
      <color rgb="FFFF0000"/>
      <name val="Calibri"/>
      <family val="2"/>
      <scheme val="minor"/>
    </font>
    <font>
      <sz val="26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name val="Segoe UI"/>
      <family val="2"/>
      <charset val="238"/>
    </font>
    <font>
      <sz val="10"/>
      <color theme="1"/>
      <name val="Segoe UI"/>
      <family val="2"/>
      <charset val="238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  <charset val="238"/>
    </font>
    <font>
      <sz val="10"/>
      <name val="Arial Cyr"/>
      <charset val="204"/>
    </font>
    <font>
      <b/>
      <sz val="9"/>
      <color theme="1"/>
      <name val="Calibri"/>
      <family val="2"/>
      <scheme val="minor"/>
    </font>
    <font>
      <b/>
      <sz val="12"/>
      <color theme="1"/>
      <name val="Arial"/>
      <family val="2"/>
    </font>
    <font>
      <sz val="16"/>
      <color theme="1"/>
      <name val="Calibri"/>
      <family val="2"/>
    </font>
    <font>
      <b/>
      <sz val="10"/>
      <color theme="0"/>
      <name val="Calibri"/>
      <family val="2"/>
    </font>
    <font>
      <sz val="10"/>
      <color theme="1"/>
      <name val="Calibri"/>
      <family val="2"/>
    </font>
    <font>
      <b/>
      <sz val="14"/>
      <color theme="1"/>
      <name val="Calibri"/>
      <family val="2"/>
    </font>
    <font>
      <b/>
      <sz val="10"/>
      <color rgb="FF383838"/>
      <name val="PT Sans Narrow"/>
    </font>
    <font>
      <u/>
      <sz val="10"/>
      <color theme="10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theme="1" tint="0.249977111117893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9"/>
      <color theme="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</fills>
  <borders count="2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thin">
        <color theme="0"/>
      </top>
      <bottom style="thin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19" fillId="0" borderId="0"/>
    <xf numFmtId="9" fontId="20" fillId="0" borderId="0" applyFont="0" applyFill="0" applyBorder="0" applyAlignment="0" applyProtection="0"/>
    <xf numFmtId="0" fontId="25" fillId="0" borderId="0"/>
    <xf numFmtId="0" fontId="28" fillId="0" borderId="0" applyNumberFormat="0" applyFill="0" applyBorder="0" applyAlignment="0" applyProtection="0"/>
    <xf numFmtId="9" fontId="25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</cellStyleXfs>
  <cellXfs count="173">
    <xf numFmtId="0" fontId="0" fillId="0" borderId="0" xfId="0"/>
    <xf numFmtId="0" fontId="4" fillId="0" borderId="0" xfId="2"/>
    <xf numFmtId="0" fontId="5" fillId="0" borderId="1" xfId="0" applyFont="1" applyFill="1" applyBorder="1"/>
    <xf numFmtId="0" fontId="6" fillId="0" borderId="1" xfId="0" applyFont="1" applyFill="1" applyBorder="1"/>
    <xf numFmtId="164" fontId="5" fillId="0" borderId="1" xfId="0" applyNumberFormat="1" applyFont="1" applyFill="1" applyBorder="1" applyAlignment="1">
      <alignment horizontal="center"/>
    </xf>
    <xf numFmtId="164" fontId="5" fillId="0" borderId="1" xfId="0" applyNumberFormat="1" applyFont="1" applyFill="1" applyBorder="1"/>
    <xf numFmtId="164" fontId="6" fillId="0" borderId="1" xfId="0" applyNumberFormat="1" applyFont="1" applyFill="1" applyBorder="1" applyAlignment="1">
      <alignment horizontal="center"/>
    </xf>
    <xf numFmtId="1" fontId="5" fillId="0" borderId="1" xfId="0" applyNumberFormat="1" applyFont="1" applyFill="1" applyBorder="1" applyAlignment="1">
      <alignment horizontal="center"/>
    </xf>
    <xf numFmtId="9" fontId="5" fillId="0" borderId="1" xfId="1" applyFont="1" applyFill="1" applyBorder="1" applyAlignment="1">
      <alignment horizontal="center"/>
    </xf>
    <xf numFmtId="165" fontId="5" fillId="0" borderId="1" xfId="1" applyNumberFormat="1" applyFont="1" applyFill="1" applyBorder="1" applyAlignment="1">
      <alignment horizontal="center"/>
    </xf>
    <xf numFmtId="9" fontId="5" fillId="0" borderId="1" xfId="0" applyNumberFormat="1" applyFont="1" applyFill="1" applyBorder="1" applyAlignment="1">
      <alignment horizontal="center"/>
    </xf>
    <xf numFmtId="164" fontId="7" fillId="0" borderId="1" xfId="0" applyNumberFormat="1" applyFont="1" applyFill="1" applyBorder="1" applyAlignment="1">
      <alignment horizontal="center"/>
    </xf>
    <xf numFmtId="0" fontId="8" fillId="0" borderId="0" xfId="0" applyFont="1"/>
    <xf numFmtId="0" fontId="0" fillId="4" borderId="0" xfId="0" applyFont="1" applyFill="1"/>
    <xf numFmtId="44" fontId="0" fillId="4" borderId="0" xfId="3" applyFont="1" applyFill="1"/>
    <xf numFmtId="0" fontId="0" fillId="4" borderId="0" xfId="0" applyFill="1"/>
    <xf numFmtId="0" fontId="2" fillId="5" borderId="0" xfId="0" applyFont="1" applyFill="1" applyAlignment="1">
      <alignment horizontal="left" vertical="center"/>
    </xf>
    <xf numFmtId="0" fontId="0" fillId="5" borderId="0" xfId="0" applyFont="1" applyFill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3" fillId="3" borderId="0" xfId="0" applyFont="1" applyFill="1"/>
    <xf numFmtId="9" fontId="0" fillId="4" borderId="0" xfId="1" applyFont="1" applyFill="1"/>
    <xf numFmtId="0" fontId="12" fillId="3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left" vertical="center"/>
    </xf>
    <xf numFmtId="0" fontId="6" fillId="2" borderId="1" xfId="0" applyFont="1" applyFill="1" applyBorder="1"/>
    <xf numFmtId="164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/>
    <xf numFmtId="164" fontId="5" fillId="2" borderId="1" xfId="0" applyNumberFormat="1" applyFont="1" applyFill="1" applyBorder="1"/>
    <xf numFmtId="166" fontId="0" fillId="4" borderId="0" xfId="3" applyNumberFormat="1" applyFont="1" applyFill="1"/>
    <xf numFmtId="166" fontId="0" fillId="4" borderId="0" xfId="0" applyNumberFormat="1" applyFont="1" applyFill="1"/>
    <xf numFmtId="0" fontId="11" fillId="3" borderId="0" xfId="2" applyFont="1" applyFill="1" applyAlignment="1">
      <alignment vertical="center" wrapText="1"/>
    </xf>
    <xf numFmtId="0" fontId="4" fillId="0" borderId="0" xfId="2" applyAlignment="1">
      <alignment vertical="center"/>
    </xf>
    <xf numFmtId="0" fontId="14" fillId="4" borderId="0" xfId="0" applyFont="1" applyFill="1" applyBorder="1"/>
    <xf numFmtId="0" fontId="15" fillId="4" borderId="0" xfId="0" applyFont="1" applyFill="1" applyBorder="1"/>
    <xf numFmtId="2" fontId="14" fillId="4" borderId="0" xfId="0" applyNumberFormat="1" applyFont="1" applyFill="1" applyBorder="1"/>
    <xf numFmtId="0" fontId="14" fillId="4" borderId="0" xfId="0" applyFont="1" applyFill="1" applyBorder="1" applyAlignment="1">
      <alignment horizontal="left"/>
    </xf>
    <xf numFmtId="3" fontId="0" fillId="4" borderId="0" xfId="0" applyNumberFormat="1" applyFont="1" applyFill="1"/>
    <xf numFmtId="0" fontId="15" fillId="4" borderId="0" xfId="0" applyFont="1" applyFill="1" applyBorder="1" applyAlignment="1">
      <alignment horizontal="left"/>
    </xf>
    <xf numFmtId="0" fontId="14" fillId="4" borderId="0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1" fontId="0" fillId="4" borderId="0" xfId="1" applyNumberFormat="1" applyFont="1" applyFill="1"/>
    <xf numFmtId="0" fontId="15" fillId="4" borderId="0" xfId="0" applyFont="1" applyFill="1" applyBorder="1" applyAlignment="1">
      <alignment horizontal="center" vertical="center"/>
    </xf>
    <xf numFmtId="3" fontId="0" fillId="0" borderId="0" xfId="0" applyNumberFormat="1" applyFont="1" applyFill="1"/>
    <xf numFmtId="0" fontId="0" fillId="0" borderId="0" xfId="0" applyFont="1"/>
    <xf numFmtId="1" fontId="0" fillId="0" borderId="0" xfId="0" applyNumberFormat="1"/>
    <xf numFmtId="3" fontId="0" fillId="4" borderId="0" xfId="0" applyNumberFormat="1" applyFill="1"/>
    <xf numFmtId="0" fontId="19" fillId="0" borderId="0" xfId="4"/>
    <xf numFmtId="9" fontId="19" fillId="0" borderId="0" xfId="4" applyNumberFormat="1"/>
    <xf numFmtId="0" fontId="19" fillId="0" borderId="0" xfId="4" applyFont="1"/>
    <xf numFmtId="2" fontId="19" fillId="0" borderId="0" xfId="4" applyNumberFormat="1"/>
    <xf numFmtId="9" fontId="19" fillId="0" borderId="2" xfId="5" applyFont="1" applyBorder="1"/>
    <xf numFmtId="0" fontId="19" fillId="0" borderId="4" xfId="4" applyFont="1" applyBorder="1" applyAlignment="1">
      <alignment horizontal="center"/>
    </xf>
    <xf numFmtId="2" fontId="19" fillId="0" borderId="4" xfId="4" applyNumberFormat="1" applyFont="1" applyBorder="1" applyAlignment="1">
      <alignment horizontal="center"/>
    </xf>
    <xf numFmtId="2" fontId="19" fillId="4" borderId="0" xfId="1" applyNumberFormat="1" applyFont="1" applyFill="1"/>
    <xf numFmtId="0" fontId="0" fillId="0" borderId="0" xfId="0" applyFill="1" applyBorder="1" applyAlignment="1">
      <alignment horizontal="center"/>
    </xf>
    <xf numFmtId="0" fontId="19" fillId="0" borderId="0" xfId="4" applyFont="1" applyBorder="1" applyAlignment="1">
      <alignment horizontal="center"/>
    </xf>
    <xf numFmtId="2" fontId="19" fillId="0" borderId="0" xfId="4" applyNumberFormat="1" applyFont="1" applyBorder="1" applyAlignment="1">
      <alignment horizontal="center"/>
    </xf>
    <xf numFmtId="0" fontId="0" fillId="6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6" borderId="0" xfId="0" applyFill="1" applyBorder="1"/>
    <xf numFmtId="167" fontId="22" fillId="0" borderId="0" xfId="0" applyNumberFormat="1" applyFont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0" borderId="4" xfId="0" applyBorder="1"/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167" fontId="0" fillId="6" borderId="4" xfId="0" applyNumberForma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167" fontId="22" fillId="4" borderId="0" xfId="0" applyNumberFormat="1" applyFont="1" applyFill="1" applyBorder="1" applyAlignment="1">
      <alignment horizontal="center"/>
    </xf>
    <xf numFmtId="168" fontId="0" fillId="2" borderId="5" xfId="0" applyNumberFormat="1" applyFill="1" applyBorder="1" applyAlignment="1">
      <alignment horizontal="center"/>
    </xf>
    <xf numFmtId="168" fontId="0" fillId="2" borderId="4" xfId="0" applyNumberFormat="1" applyFill="1" applyBorder="1" applyAlignment="1">
      <alignment horizontal="center"/>
    </xf>
    <xf numFmtId="0" fontId="25" fillId="0" borderId="0" xfId="6"/>
    <xf numFmtId="0" fontId="25" fillId="3" borderId="0" xfId="6" applyFill="1"/>
    <xf numFmtId="0" fontId="25" fillId="6" borderId="13" xfId="6" applyFill="1" applyBorder="1"/>
    <xf numFmtId="0" fontId="25" fillId="6" borderId="12" xfId="6" applyFill="1" applyBorder="1"/>
    <xf numFmtId="0" fontId="25" fillId="6" borderId="11" xfId="6" applyFill="1" applyBorder="1"/>
    <xf numFmtId="0" fontId="25" fillId="6" borderId="10" xfId="6" applyFill="1" applyBorder="1"/>
    <xf numFmtId="0" fontId="25" fillId="6" borderId="0" xfId="6" applyFill="1" applyBorder="1"/>
    <xf numFmtId="0" fontId="25" fillId="6" borderId="9" xfId="6" applyFill="1" applyBorder="1"/>
    <xf numFmtId="0" fontId="25" fillId="6" borderId="8" xfId="6" applyFill="1" applyBorder="1"/>
    <xf numFmtId="0" fontId="25" fillId="6" borderId="7" xfId="6" applyFill="1" applyBorder="1"/>
    <xf numFmtId="0" fontId="25" fillId="6" borderId="6" xfId="6" applyFill="1" applyBorder="1"/>
    <xf numFmtId="0" fontId="25" fillId="0" borderId="0" xfId="6" applyBorder="1"/>
    <xf numFmtId="0" fontId="25" fillId="0" borderId="0" xfId="6" applyFill="1" applyBorder="1"/>
    <xf numFmtId="0" fontId="28" fillId="0" borderId="0" xfId="7" applyBorder="1"/>
    <xf numFmtId="0" fontId="27" fillId="0" borderId="0" xfId="6" applyFont="1" applyAlignment="1">
      <alignment vertical="center"/>
    </xf>
    <xf numFmtId="0" fontId="26" fillId="0" borderId="0" xfId="6" applyFont="1" applyBorder="1"/>
    <xf numFmtId="0" fontId="25" fillId="7" borderId="0" xfId="6" applyFill="1" applyBorder="1"/>
    <xf numFmtId="0" fontId="24" fillId="8" borderId="4" xfId="6" applyFont="1" applyFill="1" applyBorder="1"/>
    <xf numFmtId="1" fontId="25" fillId="0" borderId="4" xfId="6" applyNumberFormat="1" applyBorder="1"/>
    <xf numFmtId="0" fontId="25" fillId="0" borderId="4" xfId="6" applyBorder="1"/>
    <xf numFmtId="0" fontId="25" fillId="7" borderId="0" xfId="6" applyFill="1"/>
    <xf numFmtId="0" fontId="25" fillId="0" borderId="4" xfId="6" applyBorder="1" applyAlignment="1">
      <alignment horizontal="center"/>
    </xf>
    <xf numFmtId="1" fontId="25" fillId="0" borderId="4" xfId="6" applyNumberFormat="1" applyBorder="1" applyAlignment="1">
      <alignment horizontal="center"/>
    </xf>
    <xf numFmtId="1" fontId="25" fillId="0" borderId="4" xfId="6" applyNumberFormat="1" applyFill="1" applyBorder="1"/>
    <xf numFmtId="0" fontId="25" fillId="0" borderId="4" xfId="6" applyFill="1" applyBorder="1"/>
    <xf numFmtId="9" fontId="0" fillId="0" borderId="4" xfId="8" applyFont="1" applyFill="1" applyBorder="1"/>
    <xf numFmtId="0" fontId="24" fillId="8" borderId="4" xfId="6" applyFont="1" applyFill="1" applyBorder="1" applyAlignment="1">
      <alignment horizontal="center"/>
    </xf>
    <xf numFmtId="9" fontId="0" fillId="0" borderId="4" xfId="8" applyFont="1" applyBorder="1"/>
    <xf numFmtId="1" fontId="25" fillId="0" borderId="14" xfId="6" applyNumberFormat="1" applyBorder="1"/>
    <xf numFmtId="0" fontId="29" fillId="7" borderId="0" xfId="6" applyFont="1" applyFill="1"/>
    <xf numFmtId="0" fontId="24" fillId="8" borderId="4" xfId="6" applyFont="1" applyFill="1" applyBorder="1" applyAlignment="1"/>
    <xf numFmtId="0" fontId="25" fillId="0" borderId="14" xfId="6" applyBorder="1"/>
    <xf numFmtId="0" fontId="24" fillId="8" borderId="14" xfId="6" applyFont="1" applyFill="1" applyBorder="1" applyAlignment="1">
      <alignment horizontal="center"/>
    </xf>
    <xf numFmtId="0" fontId="31" fillId="0" borderId="0" xfId="9"/>
    <xf numFmtId="0" fontId="31" fillId="0" borderId="0" xfId="9" applyFill="1"/>
    <xf numFmtId="9" fontId="32" fillId="0" borderId="4" xfId="10" applyFont="1" applyBorder="1" applyProtection="1">
      <protection hidden="1"/>
    </xf>
    <xf numFmtId="0" fontId="32" fillId="0" borderId="4" xfId="9" applyFont="1" applyBorder="1" applyProtection="1">
      <protection hidden="1"/>
    </xf>
    <xf numFmtId="9" fontId="0" fillId="2" borderId="4" xfId="10" applyFont="1" applyFill="1" applyBorder="1" applyProtection="1">
      <protection locked="0"/>
    </xf>
    <xf numFmtId="0" fontId="31" fillId="0" borderId="4" xfId="9" applyBorder="1" applyProtection="1">
      <protection hidden="1"/>
    </xf>
    <xf numFmtId="0" fontId="4" fillId="0" borderId="0" xfId="2" applyBorder="1"/>
    <xf numFmtId="0" fontId="2" fillId="0" borderId="0" xfId="9" applyFont="1" applyAlignment="1">
      <alignment horizontal="right"/>
    </xf>
    <xf numFmtId="0" fontId="25" fillId="0" borderId="0" xfId="11" applyBorder="1" applyAlignment="1">
      <alignment wrapText="1"/>
    </xf>
    <xf numFmtId="0" fontId="31" fillId="10" borderId="0" xfId="9" applyFill="1"/>
    <xf numFmtId="0" fontId="25" fillId="10" borderId="0" xfId="11" applyFill="1" applyBorder="1" applyAlignment="1">
      <alignment wrapText="1"/>
    </xf>
    <xf numFmtId="0" fontId="31" fillId="10" borderId="0" xfId="9" applyFill="1" applyAlignment="1">
      <alignment wrapText="1"/>
    </xf>
    <xf numFmtId="0" fontId="25" fillId="10" borderId="0" xfId="11" applyFill="1" applyAlignment="1">
      <alignment wrapText="1"/>
    </xf>
    <xf numFmtId="0" fontId="31" fillId="10" borderId="0" xfId="9" applyFill="1" applyBorder="1"/>
    <xf numFmtId="0" fontId="33" fillId="10" borderId="0" xfId="11" applyFont="1" applyFill="1" applyBorder="1"/>
    <xf numFmtId="0" fontId="34" fillId="11" borderId="16" xfId="11" applyFont="1" applyFill="1" applyBorder="1" applyAlignment="1">
      <alignment wrapText="1"/>
    </xf>
    <xf numFmtId="1" fontId="34" fillId="11" borderId="16" xfId="11" applyNumberFormat="1" applyFont="1" applyFill="1" applyBorder="1" applyAlignment="1">
      <alignment wrapText="1"/>
    </xf>
    <xf numFmtId="0" fontId="35" fillId="0" borderId="16" xfId="11" applyFont="1" applyBorder="1" applyAlignment="1">
      <alignment wrapText="1"/>
    </xf>
    <xf numFmtId="1" fontId="35" fillId="0" borderId="16" xfId="11" applyNumberFormat="1" applyFont="1" applyBorder="1" applyAlignment="1">
      <alignment wrapText="1"/>
    </xf>
    <xf numFmtId="0" fontId="35" fillId="12" borderId="16" xfId="11" applyFont="1" applyFill="1" applyBorder="1" applyAlignment="1">
      <alignment wrapText="1"/>
    </xf>
    <xf numFmtId="0" fontId="35" fillId="13" borderId="16" xfId="11" applyFont="1" applyFill="1" applyBorder="1" applyAlignment="1">
      <alignment wrapText="1"/>
    </xf>
    <xf numFmtId="2" fontId="35" fillId="0" borderId="16" xfId="11" applyNumberFormat="1" applyFont="1" applyBorder="1" applyAlignment="1">
      <alignment wrapText="1"/>
    </xf>
    <xf numFmtId="0" fontId="35" fillId="14" borderId="16" xfId="11" applyFont="1" applyFill="1" applyBorder="1" applyAlignment="1">
      <alignment wrapText="1"/>
    </xf>
    <xf numFmtId="1" fontId="35" fillId="0" borderId="16" xfId="11" applyNumberFormat="1" applyFont="1" applyBorder="1" applyAlignment="1">
      <alignment horizontal="center" wrapText="1"/>
    </xf>
    <xf numFmtId="17" fontId="35" fillId="0" borderId="16" xfId="11" applyNumberFormat="1" applyFont="1" applyBorder="1" applyAlignment="1">
      <alignment horizontal="left" wrapText="1"/>
    </xf>
    <xf numFmtId="2" fontId="36" fillId="10" borderId="17" xfId="9" applyNumberFormat="1" applyFont="1" applyFill="1" applyBorder="1" applyAlignment="1">
      <alignment horizontal="left"/>
    </xf>
    <xf numFmtId="2" fontId="36" fillId="10" borderId="18" xfId="9" applyNumberFormat="1" applyFont="1" applyFill="1" applyBorder="1" applyAlignment="1">
      <alignment horizontal="right"/>
    </xf>
    <xf numFmtId="0" fontId="36" fillId="10" borderId="18" xfId="9" applyNumberFormat="1" applyFont="1" applyFill="1" applyBorder="1" applyAlignment="1">
      <alignment horizontal="right"/>
    </xf>
    <xf numFmtId="0" fontId="36" fillId="10" borderId="18" xfId="9" applyNumberFormat="1" applyFont="1" applyFill="1" applyBorder="1" applyAlignment="1"/>
    <xf numFmtId="0" fontId="36" fillId="10" borderId="19" xfId="9" applyFont="1" applyFill="1" applyBorder="1"/>
    <xf numFmtId="2" fontId="35" fillId="0" borderId="16" xfId="12" applyNumberFormat="1" applyFont="1" applyFill="1" applyBorder="1" applyAlignment="1">
      <alignment wrapText="1"/>
    </xf>
    <xf numFmtId="0" fontId="35" fillId="0" borderId="16" xfId="11" applyFont="1" applyFill="1" applyBorder="1" applyAlignment="1">
      <alignment wrapText="1"/>
    </xf>
    <xf numFmtId="1" fontId="35" fillId="0" borderId="16" xfId="11" applyNumberFormat="1" applyFont="1" applyFill="1" applyBorder="1" applyAlignment="1">
      <alignment wrapText="1"/>
    </xf>
    <xf numFmtId="0" fontId="35" fillId="0" borderId="16" xfId="11" applyFont="1" applyBorder="1" applyAlignment="1">
      <alignment horizontal="right" wrapText="1"/>
    </xf>
    <xf numFmtId="0" fontId="34" fillId="11" borderId="16" xfId="11" applyFont="1" applyFill="1" applyBorder="1" applyAlignment="1">
      <alignment horizontal="center" wrapText="1"/>
    </xf>
    <xf numFmtId="0" fontId="34" fillId="11" borderId="16" xfId="11" applyFont="1" applyFill="1" applyBorder="1" applyAlignment="1">
      <alignment horizontal="left" wrapText="1"/>
    </xf>
    <xf numFmtId="0" fontId="31" fillId="10" borderId="0" xfId="9" applyFill="1" applyAlignment="1"/>
    <xf numFmtId="0" fontId="33" fillId="10" borderId="0" xfId="9" applyFont="1" applyFill="1" applyAlignment="1">
      <alignment wrapText="1"/>
    </xf>
    <xf numFmtId="0" fontId="4" fillId="3" borderId="0" xfId="2" applyFill="1" applyAlignment="1">
      <alignment horizontal="center" vertical="center" wrapText="1"/>
    </xf>
    <xf numFmtId="0" fontId="18" fillId="3" borderId="0" xfId="2" applyFont="1" applyFill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11" fillId="3" borderId="0" xfId="2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16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wrapText="1"/>
    </xf>
    <xf numFmtId="0" fontId="10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left" wrapText="1"/>
    </xf>
    <xf numFmtId="0" fontId="10" fillId="0" borderId="0" xfId="0" applyFont="1" applyAlignment="1">
      <alignment horizontal="center" vertical="center"/>
    </xf>
    <xf numFmtId="0" fontId="0" fillId="0" borderId="3" xfId="0" applyFill="1" applyBorder="1" applyAlignment="1">
      <alignment horizontal="center"/>
    </xf>
    <xf numFmtId="0" fontId="21" fillId="0" borderId="0" xfId="0" applyFont="1" applyFill="1" applyAlignment="1">
      <alignment horizontal="center"/>
    </xf>
    <xf numFmtId="0" fontId="11" fillId="3" borderId="0" xfId="2" applyFont="1" applyFill="1" applyAlignment="1">
      <alignment horizontal="center" vertical="top" wrapText="1"/>
    </xf>
    <xf numFmtId="0" fontId="12" fillId="3" borderId="0" xfId="0" applyFont="1" applyFill="1" applyAlignment="1">
      <alignment horizontal="center" vertical="center" wrapText="1"/>
    </xf>
    <xf numFmtId="0" fontId="23" fillId="7" borderId="0" xfId="6" applyFont="1" applyFill="1" applyBorder="1" applyAlignment="1">
      <alignment horizontal="center" vertical="center"/>
    </xf>
    <xf numFmtId="0" fontId="24" fillId="8" borderId="4" xfId="6" applyFont="1" applyFill="1" applyBorder="1" applyAlignment="1">
      <alignment horizontal="center"/>
    </xf>
    <xf numFmtId="0" fontId="24" fillId="8" borderId="5" xfId="6" applyFont="1" applyFill="1" applyBorder="1" applyAlignment="1">
      <alignment horizontal="center"/>
    </xf>
    <xf numFmtId="0" fontId="24" fillId="8" borderId="15" xfId="6" applyFont="1" applyFill="1" applyBorder="1" applyAlignment="1">
      <alignment horizontal="center"/>
    </xf>
    <xf numFmtId="0" fontId="30" fillId="7" borderId="0" xfId="6" applyFont="1" applyFill="1" applyBorder="1" applyAlignment="1">
      <alignment horizontal="center"/>
    </xf>
    <xf numFmtId="0" fontId="31" fillId="9" borderId="4" xfId="9" applyFill="1" applyBorder="1" applyAlignment="1" applyProtection="1">
      <alignment horizontal="center"/>
    </xf>
    <xf numFmtId="0" fontId="31" fillId="0" borderId="0" xfId="9" applyAlignment="1">
      <alignment horizontal="center"/>
    </xf>
    <xf numFmtId="0" fontId="34" fillId="11" borderId="16" xfId="11" applyFont="1" applyFill="1" applyBorder="1" applyAlignment="1">
      <alignment horizontal="center" wrapText="1"/>
    </xf>
    <xf numFmtId="0" fontId="37" fillId="11" borderId="24" xfId="9" applyFont="1" applyFill="1" applyBorder="1" applyAlignment="1">
      <alignment horizontal="center" vertical="center"/>
    </xf>
    <xf numFmtId="0" fontId="37" fillId="11" borderId="23" xfId="9" applyFont="1" applyFill="1" applyBorder="1" applyAlignment="1">
      <alignment horizontal="center" vertical="center"/>
    </xf>
    <xf numFmtId="0" fontId="37" fillId="11" borderId="22" xfId="9" applyFont="1" applyFill="1" applyBorder="1" applyAlignment="1">
      <alignment horizontal="center" vertical="center"/>
    </xf>
    <xf numFmtId="0" fontId="37" fillId="11" borderId="21" xfId="9" applyFont="1" applyFill="1" applyBorder="1" applyAlignment="1">
      <alignment horizontal="center" vertical="center"/>
    </xf>
    <xf numFmtId="0" fontId="37" fillId="11" borderId="0" xfId="9" applyFont="1" applyFill="1" applyBorder="1" applyAlignment="1">
      <alignment horizontal="center" vertical="center"/>
    </xf>
    <xf numFmtId="0" fontId="37" fillId="11" borderId="20" xfId="9" applyFont="1" applyFill="1" applyBorder="1" applyAlignment="1">
      <alignment horizontal="center" vertical="center"/>
    </xf>
    <xf numFmtId="9" fontId="38" fillId="0" borderId="0" xfId="9" applyNumberFormat="1" applyFont="1"/>
    <xf numFmtId="0" fontId="38" fillId="0" borderId="0" xfId="9" applyFont="1"/>
  </cellXfs>
  <cellStyles count="13">
    <cellStyle name="Hipervínculo" xfId="2" builtinId="8"/>
    <cellStyle name="Hipervínculo 2" xfId="7"/>
    <cellStyle name="Moneda" xfId="3" builtinId="4"/>
    <cellStyle name="Normal" xfId="0" builtinId="0"/>
    <cellStyle name="Normal 2" xfId="6"/>
    <cellStyle name="Normál 2" xfId="11"/>
    <cellStyle name="Normal 3" xfId="9"/>
    <cellStyle name="normální_!!!Tachometer_100% 2" xfId="4"/>
    <cellStyle name="Porcentaje" xfId="1" builtinId="5"/>
    <cellStyle name="Porcentaje 2" xfId="8"/>
    <cellStyle name="Porcentaje 3" xfId="10"/>
    <cellStyle name="Procenta 2" xfId="5"/>
    <cellStyle name="Százalék 2" xfId="12"/>
  </cellStyles>
  <dxfs count="6"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9"/>
      </font>
      <fill>
        <patternFill>
          <bgColor theme="9"/>
        </patternFill>
      </fill>
    </dxf>
    <dxf>
      <font>
        <color theme="6"/>
      </font>
      <fill>
        <patternFill>
          <bgColor theme="6"/>
        </patternFill>
      </fill>
    </dxf>
  </dxfs>
  <tableStyles count="0" defaultTableStyle="TableStyleMedium9" defaultPivotStyle="PivotStyleLight16"/>
  <colors>
    <mruColors>
      <color rgb="FF3D3D3D"/>
      <color rgb="FF3F3F3F"/>
      <color rgb="FF00FF00"/>
      <color rgb="FFFF3333"/>
      <color rgb="FFFFCC00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FD181E0-5E2F-11CE-A449-00AA004A803D}" ax:persistence="persistStreamInit" r:id="rId1"/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'!$C$4</c:f>
              <c:strCache>
                <c:ptCount val="1"/>
                <c:pt idx="0">
                  <c:v>misdatos</c:v>
                </c:pt>
              </c:strCache>
            </c:strRef>
          </c:tx>
          <c:spPr>
            <a:ln w="889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xVal>
            <c:numRef>
              <c:f>'Velocimetros '!$E$28:$E$32</c:f>
              <c:numCache>
                <c:formatCode>0.0</c:formatCode>
                <c:ptCount val="5"/>
                <c:pt idx="0">
                  <c:v>41.317591116653482</c:v>
                </c:pt>
                <c:pt idx="1">
                  <c:v>51.969615506024418</c:v>
                </c:pt>
                <c:pt idx="2">
                  <c:v>48.030384493975582</c:v>
                </c:pt>
                <c:pt idx="3">
                  <c:v>41.317591116653482</c:v>
                </c:pt>
                <c:pt idx="4">
                  <c:v>50</c:v>
                </c:pt>
              </c:numCache>
            </c:numRef>
          </c:xVal>
          <c:yVal>
            <c:numRef>
              <c:f>'Velocimetros '!$F$28:$F$32</c:f>
              <c:numCache>
                <c:formatCode>0.0</c:formatCode>
                <c:ptCount val="5"/>
                <c:pt idx="0">
                  <c:v>49.240387650610401</c:v>
                </c:pt>
                <c:pt idx="1">
                  <c:v>0.34729635533386055</c:v>
                </c:pt>
                <c:pt idx="2">
                  <c:v>-0.34729635533386066</c:v>
                </c:pt>
                <c:pt idx="3">
                  <c:v>49.240387650610401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F3-45D7-B33D-2DF4B9D96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43895776"/>
        <c:axId val="-643892512"/>
      </c:scatterChart>
      <c:valAx>
        <c:axId val="-643895776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643892512"/>
        <c:crosses val="autoZero"/>
        <c:crossBetween val="midCat"/>
      </c:valAx>
      <c:valAx>
        <c:axId val="-643892512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6438957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8766780599107479E-2"/>
          <c:y val="1.6085811942092125E-2"/>
          <c:w val="0.96514871652552747"/>
          <c:h val="0.96514871652552747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B7F-4D3A-BA88-39F418BC0E34}"/>
              </c:ext>
            </c:extLst>
          </c:dPt>
          <c:dPt>
            <c:idx val="1"/>
            <c:bubble3D val="0"/>
            <c:spPr>
              <a:solidFill>
                <a:srgbClr val="0000FF"/>
              </a:solidFill>
              <a:ln w="3175">
                <a:solidFill>
                  <a:srgbClr val="C0C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B7F-4D3A-BA88-39F418BC0E34}"/>
              </c:ext>
            </c:extLst>
          </c:dPt>
          <c:dPt>
            <c:idx val="2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B7F-4D3A-BA88-39F418BC0E34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F-4D3A-BA88-39F418BC0E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numRef>
              <c:f>'[2]gauge chart'!$F$11:$F$13</c:f>
              <c:numCache>
                <c:formatCode>General</c:formatCode>
                <c:ptCount val="3"/>
                <c:pt idx="1">
                  <c:v>33</c:v>
                </c:pt>
                <c:pt idx="2">
                  <c:v>1</c:v>
                </c:pt>
              </c:numCache>
            </c:numRef>
          </c:cat>
          <c:val>
            <c:numRef>
              <c:f>'Velocimetros '!$AU$40:$AU$42</c:f>
              <c:numCache>
                <c:formatCode>#,##0</c:formatCode>
                <c:ptCount val="3"/>
                <c:pt idx="0" formatCode="0">
                  <c:v>33</c:v>
                </c:pt>
                <c:pt idx="1">
                  <c:v>1</c:v>
                </c:pt>
                <c:pt idx="2" formatCode="0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7F-4D3A-BA88-39F418BC0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6350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747729522944912E-2"/>
          <c:y val="0.14635286845177919"/>
          <c:w val="0.86884778664411955"/>
          <c:h val="0.89901611256926217"/>
        </c:manualLayout>
      </c:layout>
      <c:doughnutChart>
        <c:varyColors val="1"/>
        <c:ser>
          <c:idx val="1"/>
          <c:order val="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B3D-4405-A36E-F20959DE365B}"/>
              </c:ext>
            </c:extLst>
          </c:dPt>
          <c:dPt>
            <c:idx val="1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2-6B3D-4405-A36E-F20959DE365B}"/>
              </c:ext>
            </c:extLst>
          </c:dPt>
          <c:dPt>
            <c:idx val="2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4-6B3D-4405-A36E-F20959DE365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rgbClr val="00FF00"/>
                  </a:gs>
                  <a:gs pos="100000">
                    <a:srgbClr val="FFC000"/>
                  </a:gs>
                  <a:gs pos="59000">
                    <a:srgbClr val="FFC000"/>
                  </a:gs>
                </a:gsLst>
                <a:lin ang="18600000" scaled="0"/>
              </a:gradFill>
            </c:spPr>
            <c:extLst>
              <c:ext xmlns:c16="http://schemas.microsoft.com/office/drawing/2014/chart" uri="{C3380CC4-5D6E-409C-BE32-E72D297353CC}">
                <c16:uniqueId val="{00000006-6B3D-4405-A36E-F20959DE365B}"/>
              </c:ext>
            </c:extLst>
          </c:dPt>
          <c:dPt>
            <c:idx val="4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6B3D-4405-A36E-F20959DE365B}"/>
              </c:ext>
            </c:extLst>
          </c:dPt>
          <c:dPt>
            <c:idx val="5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A-6B3D-4405-A36E-F20959DE365B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C-6B3D-4405-A36E-F20959DE365B}"/>
              </c:ext>
            </c:extLst>
          </c:dPt>
          <c:dPt>
            <c:idx val="7"/>
            <c:bubble3D val="0"/>
            <c:spPr>
              <a:gradFill>
                <a:gsLst>
                  <a:gs pos="0">
                    <a:srgbClr val="FFC000"/>
                  </a:gs>
                  <a:gs pos="100000">
                    <a:srgbClr val="FF0000"/>
                  </a:gs>
                  <a:gs pos="16000">
                    <a:srgbClr val="FFC000"/>
                  </a:gs>
                </a:gsLst>
                <a:lin ang="600000" scaled="0"/>
              </a:gradFill>
            </c:spPr>
            <c:extLst>
              <c:ext xmlns:c16="http://schemas.microsoft.com/office/drawing/2014/chart" uri="{C3380CC4-5D6E-409C-BE32-E72D297353CC}">
                <c16:uniqueId val="{0000000E-6B3D-4405-A36E-F20959DE365B}"/>
              </c:ext>
            </c:extLst>
          </c:dPt>
          <c:dPt>
            <c:idx val="8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0-6B3D-4405-A36E-F20959DE365B}"/>
              </c:ext>
            </c:extLst>
          </c:dPt>
          <c:dPt>
            <c:idx val="9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6B3D-4405-A36E-F20959DE365B}"/>
              </c:ext>
            </c:extLst>
          </c:dPt>
          <c:dPt>
            <c:idx val="1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6B3D-4405-A36E-F20959DE365B}"/>
              </c:ext>
            </c:extLst>
          </c:dPt>
          <c:dPt>
            <c:idx val="11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6-6B3D-4405-A36E-F20959DE365B}"/>
              </c:ext>
            </c:extLst>
          </c:dPt>
          <c:cat>
            <c:numRef>
              <c:f>[3]office.lasakovi.com!$B$7:$B$17</c:f>
              <c:numCache>
                <c:formatCode>General</c:formatCode>
                <c:ptCount val="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</c:numCache>
            </c:numRef>
          </c:cat>
          <c:val>
            <c:numRef>
              <c:f>'Velocimetros '!$BD$31:$BD$42</c:f>
              <c:numCache>
                <c:formatCode>0%</c:formatCode>
                <c:ptCount val="12"/>
                <c:pt idx="0">
                  <c:v>0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B3D-4405-A36E-F20959DE365B}"/>
            </c:ext>
          </c:extLst>
        </c:ser>
        <c:ser>
          <c:idx val="0"/>
          <c:order val="1"/>
          <c:spPr>
            <a:noFill/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8-6B3D-4405-A36E-F20959DE36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9-6B3D-4405-A36E-F20959DE36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A-6B3D-4405-A36E-F20959DE36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B-6B3D-4405-A36E-F20959DE36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C-6B3D-4405-A36E-F20959DE36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D-6B3D-4405-A36E-F20959DE36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E-6B3D-4405-A36E-F20959DE36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F-6B3D-4405-A36E-F20959DE36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20-6B3D-4405-A36E-F20959DE36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21-6B3D-4405-A36E-F20959DE36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2-6B3D-4405-A36E-F20959DE36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3-6B3D-4405-A36E-F20959DE365B}"/>
              </c:ext>
            </c:extLst>
          </c:dPt>
          <c:dLbls>
            <c:dLbl>
              <c:idx val="0"/>
              <c:numFmt formatCode="General" sourceLinked="0"/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6B3D-4405-A36E-F20959DE365B}"/>
                </c:ext>
              </c:extLst>
            </c:dLbl>
            <c:dLbl>
              <c:idx val="1"/>
              <c:numFmt formatCode="General" sourceLinked="0"/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9-6B3D-4405-A36E-F20959DE365B}"/>
                </c:ext>
              </c:extLst>
            </c:dLbl>
            <c:dLbl>
              <c:idx val="2"/>
              <c:numFmt formatCode="General" sourceLinked="0"/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6B3D-4405-A36E-F20959DE365B}"/>
                </c:ext>
              </c:extLst>
            </c:dLbl>
            <c:dLbl>
              <c:idx val="3"/>
              <c:numFmt formatCode="General" sourceLinked="0"/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B-6B3D-4405-A36E-F20959DE365B}"/>
                </c:ext>
              </c:extLst>
            </c:dLbl>
            <c:dLbl>
              <c:idx val="4"/>
              <c:numFmt formatCode="General" sourceLinked="0"/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C-6B3D-4405-A36E-F20959DE365B}"/>
                </c:ext>
              </c:extLst>
            </c:dLbl>
            <c:dLbl>
              <c:idx val="5"/>
              <c:numFmt formatCode="General" sourceLinked="0"/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D-6B3D-4405-A36E-F20959DE365B}"/>
                </c:ext>
              </c:extLst>
            </c:dLbl>
            <c:dLbl>
              <c:idx val="6"/>
              <c:numFmt formatCode="General" sourceLinked="0"/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E-6B3D-4405-A36E-F20959DE365B}"/>
                </c:ext>
              </c:extLst>
            </c:dLbl>
            <c:dLbl>
              <c:idx val="7"/>
              <c:numFmt formatCode="General" sourceLinked="0"/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F-6B3D-4405-A36E-F20959DE365B}"/>
                </c:ext>
              </c:extLst>
            </c:dLbl>
            <c:dLbl>
              <c:idx val="8"/>
              <c:numFmt formatCode="General" sourceLinked="0"/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0-6B3D-4405-A36E-F20959DE365B}"/>
                </c:ext>
              </c:extLst>
            </c:dLbl>
            <c:dLbl>
              <c:idx val="9"/>
              <c:numFmt formatCode="General" sourceLinked="0"/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1-6B3D-4405-A36E-F20959DE365B}"/>
                </c:ext>
              </c:extLst>
            </c:dLbl>
            <c:dLbl>
              <c:idx val="10"/>
              <c:numFmt formatCode="General" sourceLinked="0"/>
              <c:spPr/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2-6B3D-4405-A36E-F20959DE365B}"/>
                </c:ext>
              </c:extLst>
            </c:dLbl>
            <c:numFmt formatCode="General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Ref>
              <c:f>[3]office.lasakovi.com!$B$7:$B$17</c:f>
              <c:numCache>
                <c:formatCode>General</c:formatCode>
                <c:ptCount val="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</c:numCache>
            </c:numRef>
          </c:cat>
          <c:val>
            <c:numRef>
              <c:f>'Velocimetros '!$BD$31:$BD$42</c:f>
              <c:numCache>
                <c:formatCode>0%</c:formatCode>
                <c:ptCount val="12"/>
                <c:pt idx="0">
                  <c:v>0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6B3D-4405-A36E-F20959DE3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76"/>
      </c:doughnutChart>
      <c:scatterChart>
        <c:scatterStyle val="lineMarker"/>
        <c:varyColors val="0"/>
        <c:ser>
          <c:idx val="2"/>
          <c:order val="2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'!$BF$40:$BF$41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5.206880933361635E-16</c:v>
                </c:pt>
              </c:numCache>
            </c:numRef>
          </c:xVal>
          <c:yVal>
            <c:numRef>
              <c:f>'Velocimetros '!$BG$40:$BG$41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6B3D-4405-A36E-F20959DE3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43878912"/>
        <c:axId val="-643880544"/>
      </c:scatterChart>
      <c:valAx>
        <c:axId val="-643878912"/>
        <c:scaling>
          <c:orientation val="minMax"/>
          <c:max val="10"/>
          <c:min val="-10"/>
        </c:scaling>
        <c:delete val="1"/>
        <c:axPos val="b"/>
        <c:numFmt formatCode="General" sourceLinked="1"/>
        <c:majorTickMark val="out"/>
        <c:minorTickMark val="none"/>
        <c:tickLblPos val="nextTo"/>
        <c:crossAx val="-643880544"/>
        <c:crosses val="autoZero"/>
        <c:crossBetween val="midCat"/>
      </c:valAx>
      <c:valAx>
        <c:axId val="-643880544"/>
        <c:scaling>
          <c:orientation val="minMax"/>
          <c:max val="10"/>
          <c:min val="-10"/>
        </c:scaling>
        <c:delete val="1"/>
        <c:axPos val="l"/>
        <c:numFmt formatCode="General" sourceLinked="1"/>
        <c:majorTickMark val="out"/>
        <c:minorTickMark val="none"/>
        <c:tickLblPos val="nextTo"/>
        <c:crossAx val="-643878912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24446243285013E-2"/>
          <c:y val="0.17441301633412329"/>
          <c:w val="0.86884778664411955"/>
          <c:h val="0.89901611256926217"/>
        </c:manualLayout>
      </c:layout>
      <c:doughnutChart>
        <c:varyColors val="1"/>
        <c:ser>
          <c:idx val="0"/>
          <c:order val="0"/>
          <c:spPr>
            <a:noFill/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F7E-462F-AF0F-35CC4E8683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F7E-462F-AF0F-35CC4E8683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F7E-462F-AF0F-35CC4E8683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F7E-462F-AF0F-35CC4E8683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F7E-462F-AF0F-35CC4E8683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F7E-462F-AF0F-35CC4E8683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F7E-462F-AF0F-35CC4E8683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F7E-462F-AF0F-35CC4E8683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F7E-462F-AF0F-35CC4E8683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DF7E-462F-AF0F-35CC4E8683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DF7E-462F-AF0F-35CC4E8683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DF7E-462F-AF0F-35CC4E86836B}"/>
              </c:ext>
            </c:extLst>
          </c:dPt>
          <c:cat>
            <c:numRef>
              <c:f>[3]office.lasakovi.com!$B$7:$B$17</c:f>
              <c:numCache>
                <c:formatCode>General</c:formatCode>
                <c:ptCount val="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</c:numCache>
            </c:numRef>
          </c:cat>
          <c:val>
            <c:numRef>
              <c:f>'Velocimetros '!$BD$31:$BD$42</c:f>
              <c:numCache>
                <c:formatCode>0%</c:formatCode>
                <c:ptCount val="12"/>
                <c:pt idx="0">
                  <c:v>0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F7E-462F-AF0F-35CC4E868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70"/>
        <c:holeSize val="76"/>
      </c:doughnutChart>
      <c:scatterChart>
        <c:scatterStyle val="lineMarker"/>
        <c:varyColors val="0"/>
        <c:ser>
          <c:idx val="2"/>
          <c:order val="1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'!$BF$40:$BF$41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5.206880933361635E-16</c:v>
                </c:pt>
              </c:numCache>
            </c:numRef>
          </c:xVal>
          <c:yVal>
            <c:numRef>
              <c:f>'Velocimetros '!$BG$40:$BG$41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F7E-462F-AF0F-35CC4E868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15965856"/>
        <c:axId val="-1215965312"/>
      </c:scatterChart>
      <c:valAx>
        <c:axId val="-1215965856"/>
        <c:scaling>
          <c:orientation val="minMax"/>
          <c:max val="10"/>
          <c:min val="-10"/>
        </c:scaling>
        <c:delete val="1"/>
        <c:axPos val="b"/>
        <c:numFmt formatCode="General" sourceLinked="1"/>
        <c:majorTickMark val="out"/>
        <c:minorTickMark val="none"/>
        <c:tickLblPos val="nextTo"/>
        <c:crossAx val="-1215965312"/>
        <c:crosses val="autoZero"/>
        <c:crossBetween val="midCat"/>
      </c:valAx>
      <c:valAx>
        <c:axId val="-1215965312"/>
        <c:scaling>
          <c:orientation val="minMax"/>
          <c:max val="10"/>
          <c:min val="-10"/>
        </c:scaling>
        <c:delete val="1"/>
        <c:axPos val="l"/>
        <c:numFmt formatCode="General" sourceLinked="1"/>
        <c:majorTickMark val="out"/>
        <c:minorTickMark val="none"/>
        <c:tickLblPos val="nextTo"/>
        <c:crossAx val="-121596585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745188101487318E-2"/>
          <c:y val="5.0696436917988141E-2"/>
          <c:w val="0.86759295713035867"/>
          <c:h val="0.883343033207805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'!$BM$4</c:f>
              <c:strCache>
                <c:ptCount val="1"/>
                <c:pt idx="0">
                  <c:v>misdatos</c:v>
                </c:pt>
              </c:strCache>
            </c:strRef>
          </c:tx>
          <c:spPr>
            <a:ln w="53975">
              <a:solidFill>
                <a:srgbClr val="336699"/>
              </a:solidFill>
              <a:headEnd type="oval"/>
              <a:tailEnd type="triangle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noFill/>
              </a:ln>
            </c:spPr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B2D7-4387-98A3-0DC38C91A93D}"/>
              </c:ext>
            </c:extLst>
          </c:dPt>
          <c:xVal>
            <c:numRef>
              <c:f>'Velocimetros '!$BM$37:$BM$42</c:f>
              <c:numCache>
                <c:formatCode>0.0000</c:formatCode>
                <c:ptCount val="6"/>
                <c:pt idx="0" formatCode="General">
                  <c:v>0</c:v>
                </c:pt>
                <c:pt idx="1">
                  <c:v>3.1819805153394642</c:v>
                </c:pt>
                <c:pt idx="3" formatCode="General">
                  <c:v>-3.1819805153394638</c:v>
                </c:pt>
              </c:numCache>
            </c:numRef>
          </c:xVal>
          <c:yVal>
            <c:numRef>
              <c:f>'Velocimetros '!$BN$37:$BN$42</c:f>
              <c:numCache>
                <c:formatCode>0.0000</c:formatCode>
                <c:ptCount val="6"/>
                <c:pt idx="0" formatCode="General">
                  <c:v>0</c:v>
                </c:pt>
                <c:pt idx="1">
                  <c:v>3.1819805153394638</c:v>
                </c:pt>
                <c:pt idx="3" formatCode="General">
                  <c:v>3.1819805153394642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D7-4387-98A3-0DC38C91A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15974016"/>
        <c:axId val="-1215954432"/>
      </c:scatterChart>
      <c:valAx>
        <c:axId val="-1215974016"/>
        <c:scaling>
          <c:orientation val="minMax"/>
          <c:max val="5"/>
          <c:min val="-5"/>
        </c:scaling>
        <c:delete val="1"/>
        <c:axPos val="b"/>
        <c:numFmt formatCode="General" sourceLinked="1"/>
        <c:majorTickMark val="out"/>
        <c:minorTickMark val="none"/>
        <c:tickLblPos val="none"/>
        <c:crossAx val="-1215954432"/>
        <c:crosses val="autoZero"/>
        <c:crossBetween val="midCat"/>
        <c:majorUnit val="1"/>
      </c:valAx>
      <c:valAx>
        <c:axId val="-1215954432"/>
        <c:scaling>
          <c:orientation val="minMax"/>
          <c:max val="5"/>
          <c:min val="-1"/>
        </c:scaling>
        <c:delete val="1"/>
        <c:axPos val="l"/>
        <c:numFmt formatCode="General" sourceLinked="1"/>
        <c:majorTickMark val="out"/>
        <c:minorTickMark val="none"/>
        <c:tickLblPos val="none"/>
        <c:crossAx val="-1215974016"/>
        <c:crosses val="autoZero"/>
        <c:crossBetween val="midCat"/>
        <c:majorUnit val="1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745188101487318E-2"/>
          <c:y val="5.0696436917988141E-2"/>
          <c:w val="0.86759295713035867"/>
          <c:h val="0.883343033207805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'!$BM$4</c:f>
              <c:strCache>
                <c:ptCount val="1"/>
                <c:pt idx="0">
                  <c:v>misdatos</c:v>
                </c:pt>
              </c:strCache>
            </c:strRef>
          </c:tx>
          <c:spPr>
            <a:ln w="53975">
              <a:solidFill>
                <a:srgbClr val="336699"/>
              </a:solidFill>
              <a:headEnd type="oval"/>
              <a:tailEnd type="triangle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noFill/>
              </a:ln>
            </c:spPr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6B34-4928-8900-B02E3B1022B4}"/>
              </c:ext>
            </c:extLst>
          </c:dPt>
          <c:xVal>
            <c:numRef>
              <c:f>'Velocimetros '!$BM$37:$BM$42</c:f>
              <c:numCache>
                <c:formatCode>0.0000</c:formatCode>
                <c:ptCount val="6"/>
                <c:pt idx="0" formatCode="General">
                  <c:v>0</c:v>
                </c:pt>
                <c:pt idx="1">
                  <c:v>3.1819805153394642</c:v>
                </c:pt>
                <c:pt idx="3" formatCode="General">
                  <c:v>-3.1819805153394638</c:v>
                </c:pt>
              </c:numCache>
            </c:numRef>
          </c:xVal>
          <c:yVal>
            <c:numRef>
              <c:f>'Velocimetros '!$BN$37:$BN$42</c:f>
              <c:numCache>
                <c:formatCode>0.0000</c:formatCode>
                <c:ptCount val="6"/>
                <c:pt idx="0" formatCode="General">
                  <c:v>0</c:v>
                </c:pt>
                <c:pt idx="1">
                  <c:v>3.1819805153394638</c:v>
                </c:pt>
                <c:pt idx="3" formatCode="General">
                  <c:v>3.1819805153394642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34-4928-8900-B02E3B102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87630368"/>
        <c:axId val="-1487632544"/>
      </c:scatterChart>
      <c:valAx>
        <c:axId val="-1487630368"/>
        <c:scaling>
          <c:orientation val="minMax"/>
          <c:max val="5"/>
          <c:min val="-5"/>
        </c:scaling>
        <c:delete val="1"/>
        <c:axPos val="b"/>
        <c:numFmt formatCode="General" sourceLinked="1"/>
        <c:majorTickMark val="out"/>
        <c:minorTickMark val="none"/>
        <c:tickLblPos val="none"/>
        <c:crossAx val="-1487632544"/>
        <c:crosses val="autoZero"/>
        <c:crossBetween val="midCat"/>
        <c:majorUnit val="1"/>
      </c:valAx>
      <c:valAx>
        <c:axId val="-1487632544"/>
        <c:scaling>
          <c:orientation val="minMax"/>
          <c:max val="5"/>
          <c:min val="-1"/>
        </c:scaling>
        <c:delete val="1"/>
        <c:axPos val="l"/>
        <c:numFmt formatCode="General" sourceLinked="1"/>
        <c:majorTickMark val="out"/>
        <c:minorTickMark val="none"/>
        <c:tickLblPos val="none"/>
        <c:crossAx val="-1487630368"/>
        <c:crosses val="autoZero"/>
        <c:crossBetween val="midCat"/>
        <c:majorUnit val="1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390374331550801E-2"/>
          <c:y val="2.1739130434782608E-2"/>
          <c:w val="0.95187165775401072"/>
          <c:h val="0.96739130434782605"/>
        </c:manualLayout>
      </c:layout>
      <c:doughnut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C2E-4A6D-854D-507525C792D4}"/>
              </c:ext>
            </c:extLst>
          </c:dPt>
          <c:dPt>
            <c:idx val="1"/>
            <c:bubble3D val="0"/>
            <c:spPr>
              <a:solidFill>
                <a:srgbClr val="FF66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5C2E-4A6D-854D-507525C792D4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5C2E-4A6D-854D-507525C792D4}"/>
              </c:ext>
            </c:extLst>
          </c:dPt>
          <c:dPt>
            <c:idx val="3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5C2E-4A6D-854D-507525C792D4}"/>
              </c:ext>
            </c:extLst>
          </c:dPt>
          <c:dPt>
            <c:idx val="4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5C2E-4A6D-854D-507525C792D4}"/>
              </c:ext>
            </c:extLst>
          </c:dPt>
          <c:cat>
            <c:strRef>
              <c:f>'[4]gauge chart'!$B$12:$B$16</c:f>
              <c:strCache>
                <c:ptCount val="5"/>
                <c:pt idx="0">
                  <c:v>Start</c:v>
                </c:pt>
                <c:pt idx="1">
                  <c:v>Red</c:v>
                </c:pt>
                <c:pt idx="2">
                  <c:v>Yellow</c:v>
                </c:pt>
                <c:pt idx="3">
                  <c:v>End</c:v>
                </c:pt>
                <c:pt idx="4">
                  <c:v>Blank</c:v>
                </c:pt>
              </c:strCache>
            </c:strRef>
          </c:cat>
          <c:val>
            <c:numRef>
              <c:f>'[4]gauge chart'!$C$12:$C$16</c:f>
              <c:numCache>
                <c:formatCode>General</c:formatCode>
                <c:ptCount val="5"/>
                <c:pt idx="0">
                  <c:v>0</c:v>
                </c:pt>
                <c:pt idx="1">
                  <c:v>45</c:v>
                </c:pt>
                <c:pt idx="2">
                  <c:v>10</c:v>
                </c:pt>
                <c:pt idx="3">
                  <c:v>45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C2E-4A6D-854D-507525C79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65"/>
      </c:doughnut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6350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'!$C$4</c:f>
              <c:strCache>
                <c:ptCount val="1"/>
                <c:pt idx="0">
                  <c:v>misdatos</c:v>
                </c:pt>
              </c:strCache>
            </c:strRef>
          </c:tx>
          <c:spPr>
            <a:ln w="889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xVal>
            <c:numRef>
              <c:f>'Velocimetros '!$AE$35:$AE$39</c:f>
              <c:numCache>
                <c:formatCode>0.0</c:formatCode>
                <c:ptCount val="5"/>
                <c:pt idx="0">
                  <c:v>50</c:v>
                </c:pt>
                <c:pt idx="1">
                  <c:v>52</c:v>
                </c:pt>
                <c:pt idx="2">
                  <c:v>48</c:v>
                </c:pt>
                <c:pt idx="3">
                  <c:v>50</c:v>
                </c:pt>
                <c:pt idx="4">
                  <c:v>50</c:v>
                </c:pt>
              </c:numCache>
            </c:numRef>
          </c:xVal>
          <c:yVal>
            <c:numRef>
              <c:f>'Velocimetros '!$AF$35:$AF$39</c:f>
              <c:numCache>
                <c:formatCode>0.0</c:formatCode>
                <c:ptCount val="5"/>
                <c:pt idx="0">
                  <c:v>50</c:v>
                </c:pt>
                <c:pt idx="1">
                  <c:v>2.45029690981724E-16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11-415F-9571-0DB48E194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16206256"/>
        <c:axId val="-1216194832"/>
      </c:scatterChart>
      <c:valAx>
        <c:axId val="-1216206256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1216194832"/>
        <c:crosses val="autoZero"/>
        <c:crossBetween val="midCat"/>
      </c:valAx>
      <c:valAx>
        <c:axId val="-1216194832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121620625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con imagenes 1'!$C$7</c:f>
              <c:strCache>
                <c:ptCount val="1"/>
                <c:pt idx="0">
                  <c:v>30,00 €</c:v>
                </c:pt>
              </c:strCache>
            </c:strRef>
          </c:tx>
          <c:spPr>
            <a:ln w="44450">
              <a:solidFill>
                <a:schemeClr val="tx2">
                  <a:alpha val="93000"/>
                </a:schemeClr>
              </a:solidFill>
            </a:ln>
          </c:spPr>
          <c:marker>
            <c:symbol val="none"/>
          </c:marker>
          <c:xVal>
            <c:numRef>
              <c:f>'Velocimetros con imagenes 1'!$E$37:$E$41</c:f>
              <c:numCache>
                <c:formatCode>0.0</c:formatCode>
                <c:ptCount val="5"/>
                <c:pt idx="0">
                  <c:v>20.610737385376343</c:v>
                </c:pt>
                <c:pt idx="1">
                  <c:v>51.618033988749893</c:v>
                </c:pt>
                <c:pt idx="2">
                  <c:v>48.381966011250107</c:v>
                </c:pt>
                <c:pt idx="3">
                  <c:v>20.610737385376343</c:v>
                </c:pt>
                <c:pt idx="4">
                  <c:v>50</c:v>
                </c:pt>
              </c:numCache>
            </c:numRef>
          </c:xVal>
          <c:yVal>
            <c:numRef>
              <c:f>'Velocimetros con imagenes 1'!$F$37:$F$41</c:f>
              <c:numCache>
                <c:formatCode>0.0</c:formatCode>
                <c:ptCount val="5"/>
                <c:pt idx="0">
                  <c:v>40.450849718747371</c:v>
                </c:pt>
                <c:pt idx="1">
                  <c:v>1.1755705045849465</c:v>
                </c:pt>
                <c:pt idx="2">
                  <c:v>-1.1755705045849463</c:v>
                </c:pt>
                <c:pt idx="3">
                  <c:v>40.450849718747371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B7-47F1-9EEB-55FF0F732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9123792"/>
        <c:axId val="-559131408"/>
      </c:scatterChart>
      <c:valAx>
        <c:axId val="-559123792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559131408"/>
        <c:crosses val="autoZero"/>
        <c:crossBetween val="midCat"/>
      </c:valAx>
      <c:valAx>
        <c:axId val="-559131408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5591237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con imagenes 1'!$C$7</c:f>
              <c:strCache>
                <c:ptCount val="1"/>
                <c:pt idx="0">
                  <c:v>30,00 €</c:v>
                </c:pt>
              </c:strCache>
            </c:strRef>
          </c:tx>
          <c:spPr>
            <a:ln w="44450">
              <a:solidFill>
                <a:schemeClr val="accent3">
                  <a:lumMod val="20000"/>
                  <a:lumOff val="80000"/>
                  <a:alpha val="93000"/>
                </a:schemeClr>
              </a:solidFill>
            </a:ln>
          </c:spPr>
          <c:marker>
            <c:symbol val="none"/>
          </c:marker>
          <c:xVal>
            <c:numRef>
              <c:f>'Velocimetros con imagenes 1'!$E$37:$E$41</c:f>
              <c:numCache>
                <c:formatCode>0.0</c:formatCode>
                <c:ptCount val="5"/>
                <c:pt idx="0">
                  <c:v>20.610737385376343</c:v>
                </c:pt>
                <c:pt idx="1">
                  <c:v>51.618033988749893</c:v>
                </c:pt>
                <c:pt idx="2">
                  <c:v>48.381966011250107</c:v>
                </c:pt>
                <c:pt idx="3">
                  <c:v>20.610737385376343</c:v>
                </c:pt>
                <c:pt idx="4">
                  <c:v>50</c:v>
                </c:pt>
              </c:numCache>
            </c:numRef>
          </c:xVal>
          <c:yVal>
            <c:numRef>
              <c:f>'Velocimetros con imagenes 1'!$F$37:$F$41</c:f>
              <c:numCache>
                <c:formatCode>0.0</c:formatCode>
                <c:ptCount val="5"/>
                <c:pt idx="0">
                  <c:v>40.450849718747371</c:v>
                </c:pt>
                <c:pt idx="1">
                  <c:v>1.1755705045849465</c:v>
                </c:pt>
                <c:pt idx="2">
                  <c:v>-1.1755705045849463</c:v>
                </c:pt>
                <c:pt idx="3">
                  <c:v>40.450849718747371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ED-49F0-9212-DD707B00B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9135216"/>
        <c:axId val="-559125968"/>
      </c:scatterChart>
      <c:valAx>
        <c:axId val="-559135216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559125968"/>
        <c:crosses val="autoZero"/>
        <c:crossBetween val="midCat"/>
      </c:valAx>
      <c:valAx>
        <c:axId val="-559125968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5591352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con imagenes 1'!$C$7</c:f>
              <c:strCache>
                <c:ptCount val="1"/>
                <c:pt idx="0">
                  <c:v>30,00 €</c:v>
                </c:pt>
              </c:strCache>
            </c:strRef>
          </c:tx>
          <c:spPr>
            <a:ln w="44450">
              <a:solidFill>
                <a:schemeClr val="tx2">
                  <a:alpha val="93000"/>
                </a:schemeClr>
              </a:solidFill>
            </a:ln>
          </c:spPr>
          <c:marker>
            <c:symbol val="none"/>
          </c:marker>
          <c:xVal>
            <c:numRef>
              <c:f>'Velocimetros con imagenes 1'!$E$37:$E$41</c:f>
              <c:numCache>
                <c:formatCode>0.0</c:formatCode>
                <c:ptCount val="5"/>
                <c:pt idx="0">
                  <c:v>20.610737385376343</c:v>
                </c:pt>
                <c:pt idx="1">
                  <c:v>51.618033988749893</c:v>
                </c:pt>
                <c:pt idx="2">
                  <c:v>48.381966011250107</c:v>
                </c:pt>
                <c:pt idx="3">
                  <c:v>20.610737385376343</c:v>
                </c:pt>
                <c:pt idx="4">
                  <c:v>50</c:v>
                </c:pt>
              </c:numCache>
            </c:numRef>
          </c:xVal>
          <c:yVal>
            <c:numRef>
              <c:f>'Velocimetros con imagenes 1'!$F$37:$F$41</c:f>
              <c:numCache>
                <c:formatCode>0.0</c:formatCode>
                <c:ptCount val="5"/>
                <c:pt idx="0">
                  <c:v>40.450849718747371</c:v>
                </c:pt>
                <c:pt idx="1">
                  <c:v>1.1755705045849465</c:v>
                </c:pt>
                <c:pt idx="2">
                  <c:v>-1.1755705045849463</c:v>
                </c:pt>
                <c:pt idx="3">
                  <c:v>40.450849718747371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6C-4A9F-AAF6-C304E145A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9119984"/>
        <c:axId val="-559121072"/>
      </c:scatterChart>
      <c:valAx>
        <c:axId val="-559119984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559121072"/>
        <c:crosses val="autoZero"/>
        <c:crossBetween val="midCat"/>
      </c:valAx>
      <c:valAx>
        <c:axId val="-559121072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5591199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ser>
          <c:idx val="0"/>
          <c:order val="0"/>
          <c:spPr>
            <a:solidFill>
              <a:srgbClr val="009BD2"/>
            </a:solidFill>
          </c:spPr>
          <c:dPt>
            <c:idx val="1"/>
            <c:bubble3D val="0"/>
            <c:spPr>
              <a:solidFill>
                <a:schemeClr val="bg1">
                  <a:alpha val="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1E8-4FF1-A913-8EA32CCC7DF7}"/>
              </c:ext>
            </c:extLst>
          </c:dPt>
          <c:val>
            <c:numRef>
              <c:f>'Velocimetros '!$N$35:$O$35</c:f>
              <c:numCache>
                <c:formatCode>0.0</c:formatCode>
                <c:ptCount val="2"/>
                <c:pt idx="0">
                  <c:v>38</c:v>
                </c:pt>
                <c:pt idx="1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E8-4FF1-A913-8EA32CCC7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con imagenes 1'!$C$7</c:f>
              <c:strCache>
                <c:ptCount val="1"/>
                <c:pt idx="0">
                  <c:v>30,00 €</c:v>
                </c:pt>
              </c:strCache>
            </c:strRef>
          </c:tx>
          <c:spPr>
            <a:ln w="44450">
              <a:solidFill>
                <a:schemeClr val="tx2">
                  <a:alpha val="93000"/>
                </a:schemeClr>
              </a:solidFill>
            </a:ln>
          </c:spPr>
          <c:marker>
            <c:symbol val="none"/>
          </c:marker>
          <c:xVal>
            <c:numRef>
              <c:f>'Velocimetros con imagenes 1'!$E$37:$E$41</c:f>
              <c:numCache>
                <c:formatCode>0.0</c:formatCode>
                <c:ptCount val="5"/>
                <c:pt idx="0">
                  <c:v>20.610737385376343</c:v>
                </c:pt>
                <c:pt idx="1">
                  <c:v>51.618033988749893</c:v>
                </c:pt>
                <c:pt idx="2">
                  <c:v>48.381966011250107</c:v>
                </c:pt>
                <c:pt idx="3">
                  <c:v>20.610737385376343</c:v>
                </c:pt>
                <c:pt idx="4">
                  <c:v>50</c:v>
                </c:pt>
              </c:numCache>
            </c:numRef>
          </c:xVal>
          <c:yVal>
            <c:numRef>
              <c:f>'Velocimetros con imagenes 1'!$F$37:$F$41</c:f>
              <c:numCache>
                <c:formatCode>0.0</c:formatCode>
                <c:ptCount val="5"/>
                <c:pt idx="0">
                  <c:v>40.450849718747371</c:v>
                </c:pt>
                <c:pt idx="1">
                  <c:v>1.1755705045849465</c:v>
                </c:pt>
                <c:pt idx="2">
                  <c:v>-1.1755705045849463</c:v>
                </c:pt>
                <c:pt idx="3">
                  <c:v>40.450849718747371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AA-4729-B6A6-AC8FC4FA0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9129232"/>
        <c:axId val="-559123248"/>
      </c:scatterChart>
      <c:valAx>
        <c:axId val="-559129232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559123248"/>
        <c:crosses val="autoZero"/>
        <c:crossBetween val="midCat"/>
      </c:valAx>
      <c:valAx>
        <c:axId val="-559123248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5591292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con imagenes 1'!$C$7</c:f>
              <c:strCache>
                <c:ptCount val="1"/>
                <c:pt idx="0">
                  <c:v>30,00 €</c:v>
                </c:pt>
              </c:strCache>
            </c:strRef>
          </c:tx>
          <c:spPr>
            <a:ln w="44450">
              <a:solidFill>
                <a:schemeClr val="tx2">
                  <a:alpha val="93000"/>
                </a:schemeClr>
              </a:solidFill>
            </a:ln>
          </c:spPr>
          <c:marker>
            <c:symbol val="none"/>
          </c:marker>
          <c:xVal>
            <c:numRef>
              <c:f>'Velocimetros con imagenes 1'!$E$37:$E$41</c:f>
              <c:numCache>
                <c:formatCode>0.0</c:formatCode>
                <c:ptCount val="5"/>
                <c:pt idx="0">
                  <c:v>20.610737385376343</c:v>
                </c:pt>
                <c:pt idx="1">
                  <c:v>51.618033988749893</c:v>
                </c:pt>
                <c:pt idx="2">
                  <c:v>48.381966011250107</c:v>
                </c:pt>
                <c:pt idx="3">
                  <c:v>20.610737385376343</c:v>
                </c:pt>
                <c:pt idx="4">
                  <c:v>50</c:v>
                </c:pt>
              </c:numCache>
            </c:numRef>
          </c:xVal>
          <c:yVal>
            <c:numRef>
              <c:f>'Velocimetros con imagenes 1'!$F$37:$F$41</c:f>
              <c:numCache>
                <c:formatCode>0.0</c:formatCode>
                <c:ptCount val="5"/>
                <c:pt idx="0">
                  <c:v>40.450849718747371</c:v>
                </c:pt>
                <c:pt idx="1">
                  <c:v>1.1755705045849465</c:v>
                </c:pt>
                <c:pt idx="2">
                  <c:v>-1.1755705045849463</c:v>
                </c:pt>
                <c:pt idx="3">
                  <c:v>40.450849718747371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F9-41AA-AD77-9F4C6BE51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9125424"/>
        <c:axId val="-559117264"/>
      </c:scatterChart>
      <c:valAx>
        <c:axId val="-559125424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559117264"/>
        <c:crosses val="autoZero"/>
        <c:crossBetween val="midCat"/>
      </c:valAx>
      <c:valAx>
        <c:axId val="-559117264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5591254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con imagenes 1'!$C$7</c:f>
              <c:strCache>
                <c:ptCount val="1"/>
                <c:pt idx="0">
                  <c:v>30,00 €</c:v>
                </c:pt>
              </c:strCache>
            </c:strRef>
          </c:tx>
          <c:spPr>
            <a:ln w="44450">
              <a:solidFill>
                <a:schemeClr val="tx2">
                  <a:alpha val="93000"/>
                </a:schemeClr>
              </a:solidFill>
            </a:ln>
          </c:spPr>
          <c:marker>
            <c:symbol val="none"/>
          </c:marker>
          <c:xVal>
            <c:numRef>
              <c:f>'Velocimetros con imagenes 1'!$E$37:$E$41</c:f>
              <c:numCache>
                <c:formatCode>0.0</c:formatCode>
                <c:ptCount val="5"/>
                <c:pt idx="0">
                  <c:v>20.610737385376343</c:v>
                </c:pt>
                <c:pt idx="1">
                  <c:v>51.618033988749893</c:v>
                </c:pt>
                <c:pt idx="2">
                  <c:v>48.381966011250107</c:v>
                </c:pt>
                <c:pt idx="3">
                  <c:v>20.610737385376343</c:v>
                </c:pt>
                <c:pt idx="4">
                  <c:v>50</c:v>
                </c:pt>
              </c:numCache>
            </c:numRef>
          </c:xVal>
          <c:yVal>
            <c:numRef>
              <c:f>'Velocimetros con imagenes 1'!$F$37:$F$41</c:f>
              <c:numCache>
                <c:formatCode>0.0</c:formatCode>
                <c:ptCount val="5"/>
                <c:pt idx="0">
                  <c:v>40.450849718747371</c:v>
                </c:pt>
                <c:pt idx="1">
                  <c:v>1.1755705045849465</c:v>
                </c:pt>
                <c:pt idx="2">
                  <c:v>-1.1755705045849463</c:v>
                </c:pt>
                <c:pt idx="3">
                  <c:v>40.450849718747371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C3-4371-AAB4-8923A1D67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9120528"/>
        <c:axId val="-559124880"/>
      </c:scatterChart>
      <c:valAx>
        <c:axId val="-559120528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559124880"/>
        <c:crosses val="autoZero"/>
        <c:crossBetween val="midCat"/>
      </c:valAx>
      <c:valAx>
        <c:axId val="-559124880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5591205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con imagenes 1'!$C$7</c:f>
              <c:strCache>
                <c:ptCount val="1"/>
                <c:pt idx="0">
                  <c:v>30,00 €</c:v>
                </c:pt>
              </c:strCache>
            </c:strRef>
          </c:tx>
          <c:spPr>
            <a:ln w="44450">
              <a:solidFill>
                <a:schemeClr val="tx2">
                  <a:alpha val="93000"/>
                </a:schemeClr>
              </a:solidFill>
            </a:ln>
          </c:spPr>
          <c:marker>
            <c:symbol val="none"/>
          </c:marker>
          <c:xVal>
            <c:numRef>
              <c:f>'Velocimetros con imagenes 1'!$E$37:$E$41</c:f>
              <c:numCache>
                <c:formatCode>0.0</c:formatCode>
                <c:ptCount val="5"/>
                <c:pt idx="0">
                  <c:v>20.610737385376343</c:v>
                </c:pt>
                <c:pt idx="1">
                  <c:v>51.618033988749893</c:v>
                </c:pt>
                <c:pt idx="2">
                  <c:v>48.381966011250107</c:v>
                </c:pt>
                <c:pt idx="3">
                  <c:v>20.610737385376343</c:v>
                </c:pt>
                <c:pt idx="4">
                  <c:v>50</c:v>
                </c:pt>
              </c:numCache>
            </c:numRef>
          </c:xVal>
          <c:yVal>
            <c:numRef>
              <c:f>'Velocimetros con imagenes 1'!$F$37:$F$41</c:f>
              <c:numCache>
                <c:formatCode>0.0</c:formatCode>
                <c:ptCount val="5"/>
                <c:pt idx="0">
                  <c:v>40.450849718747371</c:v>
                </c:pt>
                <c:pt idx="1">
                  <c:v>1.1755705045849465</c:v>
                </c:pt>
                <c:pt idx="2">
                  <c:v>-1.1755705045849463</c:v>
                </c:pt>
                <c:pt idx="3">
                  <c:v>40.450849718747371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1D-499D-AAA7-3C6673BAF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9118896"/>
        <c:axId val="-559118352"/>
      </c:scatterChart>
      <c:valAx>
        <c:axId val="-559118896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559118352"/>
        <c:crosses val="autoZero"/>
        <c:crossBetween val="midCat"/>
      </c:valAx>
      <c:valAx>
        <c:axId val="-559118352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5591188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con imagenes 1'!$C$7</c:f>
              <c:strCache>
                <c:ptCount val="1"/>
                <c:pt idx="0">
                  <c:v>30,00 €</c:v>
                </c:pt>
              </c:strCache>
            </c:strRef>
          </c:tx>
          <c:spPr>
            <a:ln w="44450">
              <a:solidFill>
                <a:schemeClr val="tx2">
                  <a:alpha val="93000"/>
                </a:schemeClr>
              </a:solidFill>
            </a:ln>
          </c:spPr>
          <c:marker>
            <c:symbol val="none"/>
          </c:marker>
          <c:xVal>
            <c:numRef>
              <c:f>'Velocimetros con imagenes 1'!$E$37:$E$41</c:f>
              <c:numCache>
                <c:formatCode>0.0</c:formatCode>
                <c:ptCount val="5"/>
                <c:pt idx="0">
                  <c:v>20.610737385376343</c:v>
                </c:pt>
                <c:pt idx="1">
                  <c:v>51.618033988749893</c:v>
                </c:pt>
                <c:pt idx="2">
                  <c:v>48.381966011250107</c:v>
                </c:pt>
                <c:pt idx="3">
                  <c:v>20.610737385376343</c:v>
                </c:pt>
                <c:pt idx="4">
                  <c:v>50</c:v>
                </c:pt>
              </c:numCache>
            </c:numRef>
          </c:xVal>
          <c:yVal>
            <c:numRef>
              <c:f>'Velocimetros con imagenes 1'!$F$37:$F$41</c:f>
              <c:numCache>
                <c:formatCode>0.0</c:formatCode>
                <c:ptCount val="5"/>
                <c:pt idx="0">
                  <c:v>40.450849718747371</c:v>
                </c:pt>
                <c:pt idx="1">
                  <c:v>1.1755705045849465</c:v>
                </c:pt>
                <c:pt idx="2">
                  <c:v>-1.1755705045849463</c:v>
                </c:pt>
                <c:pt idx="3">
                  <c:v>40.450849718747371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4B-416E-9E5A-EEE5412EF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9116720"/>
        <c:axId val="-559133040"/>
      </c:scatterChart>
      <c:valAx>
        <c:axId val="-559116720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559133040"/>
        <c:crosses val="autoZero"/>
        <c:crossBetween val="midCat"/>
      </c:valAx>
      <c:valAx>
        <c:axId val="-559133040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5591167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con imagenes 1'!$C$7</c:f>
              <c:strCache>
                <c:ptCount val="1"/>
                <c:pt idx="0">
                  <c:v>30,00 €</c:v>
                </c:pt>
              </c:strCache>
            </c:strRef>
          </c:tx>
          <c:spPr>
            <a:ln w="44450">
              <a:solidFill>
                <a:schemeClr val="bg1">
                  <a:alpha val="93000"/>
                </a:schemeClr>
              </a:solidFill>
            </a:ln>
          </c:spPr>
          <c:marker>
            <c:symbol val="none"/>
          </c:marker>
          <c:xVal>
            <c:numRef>
              <c:f>'Velocimetros con imagenes 1'!$E$37:$E$41</c:f>
              <c:numCache>
                <c:formatCode>0.0</c:formatCode>
                <c:ptCount val="5"/>
                <c:pt idx="0">
                  <c:v>20.610737385376343</c:v>
                </c:pt>
                <c:pt idx="1">
                  <c:v>51.618033988749893</c:v>
                </c:pt>
                <c:pt idx="2">
                  <c:v>48.381966011250107</c:v>
                </c:pt>
                <c:pt idx="3">
                  <c:v>20.610737385376343</c:v>
                </c:pt>
                <c:pt idx="4">
                  <c:v>50</c:v>
                </c:pt>
              </c:numCache>
            </c:numRef>
          </c:xVal>
          <c:yVal>
            <c:numRef>
              <c:f>'Velocimetros con imagenes 1'!$F$37:$F$41</c:f>
              <c:numCache>
                <c:formatCode>0.0</c:formatCode>
                <c:ptCount val="5"/>
                <c:pt idx="0">
                  <c:v>40.450849718747371</c:v>
                </c:pt>
                <c:pt idx="1">
                  <c:v>1.1755705045849465</c:v>
                </c:pt>
                <c:pt idx="2">
                  <c:v>-1.1755705045849463</c:v>
                </c:pt>
                <c:pt idx="3">
                  <c:v>40.450849718747371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C7-4F1B-B1B9-1DF6517BA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9132496"/>
        <c:axId val="-559115632"/>
      </c:scatterChart>
      <c:valAx>
        <c:axId val="-559132496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559115632"/>
        <c:crosses val="autoZero"/>
        <c:crossBetween val="midCat"/>
      </c:valAx>
      <c:valAx>
        <c:axId val="-559115632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5591324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con imagenes 1'!$C$7</c:f>
              <c:strCache>
                <c:ptCount val="1"/>
                <c:pt idx="0">
                  <c:v>30,00 €</c:v>
                </c:pt>
              </c:strCache>
            </c:strRef>
          </c:tx>
          <c:spPr>
            <a:ln w="44450">
              <a:solidFill>
                <a:schemeClr val="tx2">
                  <a:alpha val="93000"/>
                </a:schemeClr>
              </a:solidFill>
            </a:ln>
          </c:spPr>
          <c:marker>
            <c:symbol val="none"/>
          </c:marker>
          <c:xVal>
            <c:numRef>
              <c:f>'Velocimetros con imagenes 1'!$E$37:$E$41</c:f>
              <c:numCache>
                <c:formatCode>0.0</c:formatCode>
                <c:ptCount val="5"/>
                <c:pt idx="0">
                  <c:v>20.610737385376343</c:v>
                </c:pt>
                <c:pt idx="1">
                  <c:v>51.618033988749893</c:v>
                </c:pt>
                <c:pt idx="2">
                  <c:v>48.381966011250107</c:v>
                </c:pt>
                <c:pt idx="3">
                  <c:v>20.610737385376343</c:v>
                </c:pt>
                <c:pt idx="4">
                  <c:v>50</c:v>
                </c:pt>
              </c:numCache>
            </c:numRef>
          </c:xVal>
          <c:yVal>
            <c:numRef>
              <c:f>'Velocimetros con imagenes 1'!$F$37:$F$41</c:f>
              <c:numCache>
                <c:formatCode>0.0</c:formatCode>
                <c:ptCount val="5"/>
                <c:pt idx="0">
                  <c:v>40.450849718747371</c:v>
                </c:pt>
                <c:pt idx="1">
                  <c:v>1.1755705045849465</c:v>
                </c:pt>
                <c:pt idx="2">
                  <c:v>-1.1755705045849463</c:v>
                </c:pt>
                <c:pt idx="3">
                  <c:v>40.450849718747371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C-454E-85E7-CA21EA8BF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9112368"/>
        <c:axId val="-559114544"/>
      </c:scatterChart>
      <c:valAx>
        <c:axId val="-559112368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559114544"/>
        <c:crosses val="autoZero"/>
        <c:crossBetween val="midCat"/>
      </c:valAx>
      <c:valAx>
        <c:axId val="-559114544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5591123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con imagenes 1'!$C$7</c:f>
              <c:strCache>
                <c:ptCount val="1"/>
                <c:pt idx="0">
                  <c:v>30,00 €</c:v>
                </c:pt>
              </c:strCache>
            </c:strRef>
          </c:tx>
          <c:spPr>
            <a:ln w="44450">
              <a:solidFill>
                <a:schemeClr val="tx1">
                  <a:alpha val="93000"/>
                </a:schemeClr>
              </a:solidFill>
            </a:ln>
          </c:spPr>
          <c:marker>
            <c:symbol val="none"/>
          </c:marker>
          <c:xVal>
            <c:numRef>
              <c:f>'Velocimetros con imagenes 1'!$E$37:$E$41</c:f>
              <c:numCache>
                <c:formatCode>0.0</c:formatCode>
                <c:ptCount val="5"/>
                <c:pt idx="0">
                  <c:v>20.610737385376343</c:v>
                </c:pt>
                <c:pt idx="1">
                  <c:v>51.618033988749893</c:v>
                </c:pt>
                <c:pt idx="2">
                  <c:v>48.381966011250107</c:v>
                </c:pt>
                <c:pt idx="3">
                  <c:v>20.610737385376343</c:v>
                </c:pt>
                <c:pt idx="4">
                  <c:v>50</c:v>
                </c:pt>
              </c:numCache>
            </c:numRef>
          </c:xVal>
          <c:yVal>
            <c:numRef>
              <c:f>'Velocimetros con imagenes 1'!$F$37:$F$41</c:f>
              <c:numCache>
                <c:formatCode>0.0</c:formatCode>
                <c:ptCount val="5"/>
                <c:pt idx="0">
                  <c:v>40.450849718747371</c:v>
                </c:pt>
                <c:pt idx="1">
                  <c:v>1.1755705045849465</c:v>
                </c:pt>
                <c:pt idx="2">
                  <c:v>-1.1755705045849463</c:v>
                </c:pt>
                <c:pt idx="3">
                  <c:v>40.450849718747371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4D-4821-B019-485C7F283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9111824"/>
        <c:axId val="-559113456"/>
      </c:scatterChart>
      <c:valAx>
        <c:axId val="-559111824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559113456"/>
        <c:crosses val="autoZero"/>
        <c:crossBetween val="midCat"/>
      </c:valAx>
      <c:valAx>
        <c:axId val="-559113456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5591118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con imagenes 1'!$C$7</c:f>
              <c:strCache>
                <c:ptCount val="1"/>
                <c:pt idx="0">
                  <c:v>30,00 €</c:v>
                </c:pt>
              </c:strCache>
            </c:strRef>
          </c:tx>
          <c:spPr>
            <a:ln w="44450">
              <a:solidFill>
                <a:schemeClr val="tx2">
                  <a:alpha val="93000"/>
                </a:schemeClr>
              </a:solidFill>
            </a:ln>
          </c:spPr>
          <c:marker>
            <c:symbol val="none"/>
          </c:marker>
          <c:xVal>
            <c:numRef>
              <c:f>'Velocimetros con imagenes 1'!$E$37:$E$41</c:f>
              <c:numCache>
                <c:formatCode>0.0</c:formatCode>
                <c:ptCount val="5"/>
                <c:pt idx="0">
                  <c:v>20.610737385376343</c:v>
                </c:pt>
                <c:pt idx="1">
                  <c:v>51.618033988749893</c:v>
                </c:pt>
                <c:pt idx="2">
                  <c:v>48.381966011250107</c:v>
                </c:pt>
                <c:pt idx="3">
                  <c:v>20.610737385376343</c:v>
                </c:pt>
                <c:pt idx="4">
                  <c:v>50</c:v>
                </c:pt>
              </c:numCache>
            </c:numRef>
          </c:xVal>
          <c:yVal>
            <c:numRef>
              <c:f>'Velocimetros con imagenes 1'!$F$37:$F$41</c:f>
              <c:numCache>
                <c:formatCode>0.0</c:formatCode>
                <c:ptCount val="5"/>
                <c:pt idx="0">
                  <c:v>40.450849718747371</c:v>
                </c:pt>
                <c:pt idx="1">
                  <c:v>1.1755705045849465</c:v>
                </c:pt>
                <c:pt idx="2">
                  <c:v>-1.1755705045849463</c:v>
                </c:pt>
                <c:pt idx="3">
                  <c:v>40.450849718747371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D1-403D-AF3D-CB7355ADE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9107472"/>
        <c:axId val="-559111280"/>
      </c:scatterChart>
      <c:valAx>
        <c:axId val="-559107472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559111280"/>
        <c:crosses val="autoZero"/>
        <c:crossBetween val="midCat"/>
      </c:valAx>
      <c:valAx>
        <c:axId val="-559111280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5591074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-559109648"/>
        <c:axId val="-559109104"/>
      </c:scatterChart>
      <c:valAx>
        <c:axId val="-559109648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559109104"/>
        <c:crosses val="autoZero"/>
        <c:crossBetween val="midCat"/>
      </c:valAx>
      <c:valAx>
        <c:axId val="-559109104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55910964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'!$V$4</c:f>
              <c:strCache>
                <c:ptCount val="1"/>
                <c:pt idx="0">
                  <c:v>misdatos</c:v>
                </c:pt>
              </c:strCache>
            </c:strRef>
          </c:tx>
          <c:spPr>
            <a:ln w="88900">
              <a:solidFill>
                <a:schemeClr val="tx1">
                  <a:lumMod val="85000"/>
                  <a:lumOff val="15000"/>
                </a:schemeClr>
              </a:solidFill>
            </a:ln>
          </c:spPr>
          <c:marker>
            <c:symbol val="none"/>
          </c:marker>
          <c:xVal>
            <c:numRef>
              <c:f>'Velocimetros '!$X$36:$X$40</c:f>
              <c:numCache>
                <c:formatCode>0.0</c:formatCode>
                <c:ptCount val="5"/>
                <c:pt idx="0">
                  <c:v>58.682408883346511</c:v>
                </c:pt>
                <c:pt idx="1">
                  <c:v>51.969615506024418</c:v>
                </c:pt>
                <c:pt idx="2">
                  <c:v>48.030384493975582</c:v>
                </c:pt>
                <c:pt idx="3">
                  <c:v>58.682408883346511</c:v>
                </c:pt>
                <c:pt idx="4">
                  <c:v>50</c:v>
                </c:pt>
              </c:numCache>
            </c:numRef>
          </c:xVal>
          <c:yVal>
            <c:numRef>
              <c:f>'Velocimetros '!$Y$36:$Y$40</c:f>
              <c:numCache>
                <c:formatCode>0.0</c:formatCode>
                <c:ptCount val="5"/>
                <c:pt idx="0">
                  <c:v>49.240387650610401</c:v>
                </c:pt>
                <c:pt idx="1">
                  <c:v>-0.34729635533386094</c:v>
                </c:pt>
                <c:pt idx="2">
                  <c:v>0.34729635533386066</c:v>
                </c:pt>
                <c:pt idx="3">
                  <c:v>49.240387650610401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7B-4F8F-8C13-8940CAD67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43887616"/>
        <c:axId val="-643886528"/>
      </c:scatterChart>
      <c:valAx>
        <c:axId val="-643887616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643886528"/>
        <c:crosses val="autoZero"/>
        <c:crossBetween val="midCat"/>
      </c:valAx>
      <c:valAx>
        <c:axId val="-643886528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6438876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66" l="0.70000000000000062" r="0.70000000000000062" t="0.75000000000000366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347266171167855E-3"/>
          <c:y val="8.7304979070924674E-2"/>
          <c:w val="0.9970652733828832"/>
          <c:h val="0.61976055966981825"/>
        </c:manualLayout>
      </c:layout>
      <c:scatterChart>
        <c:scatterStyle val="lineMarker"/>
        <c:varyColors val="0"/>
        <c:ser>
          <c:idx val="0"/>
          <c:order val="0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70-4CF2-8313-695F8C6C7121}"/>
            </c:ext>
          </c:extLst>
        </c:ser>
        <c:ser>
          <c:idx val="2"/>
          <c:order val="1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70-4CF2-8313-695F8C6C7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9105296"/>
        <c:axId val="-559108560"/>
      </c:scatterChart>
      <c:valAx>
        <c:axId val="-559105296"/>
        <c:scaling>
          <c:orientation val="minMax"/>
          <c:max val="10"/>
          <c:min val="-10"/>
        </c:scaling>
        <c:delete val="1"/>
        <c:axPos val="b"/>
        <c:numFmt formatCode="General" sourceLinked="1"/>
        <c:majorTickMark val="out"/>
        <c:minorTickMark val="none"/>
        <c:tickLblPos val="nextTo"/>
        <c:crossAx val="-559108560"/>
        <c:crosses val="autoZero"/>
        <c:crossBetween val="midCat"/>
      </c:valAx>
      <c:valAx>
        <c:axId val="-559108560"/>
        <c:scaling>
          <c:orientation val="minMax"/>
          <c:max val="10"/>
          <c:min val="-10"/>
        </c:scaling>
        <c:delete val="1"/>
        <c:axPos val="l"/>
        <c:numFmt formatCode="General" sourceLinked="1"/>
        <c:majorTickMark val="out"/>
        <c:minorTickMark val="none"/>
        <c:tickLblPos val="nextTo"/>
        <c:crossAx val="-5591052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-559104752"/>
        <c:axId val="-559103664"/>
      </c:scatterChart>
      <c:valAx>
        <c:axId val="-559104752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559103664"/>
        <c:crosses val="autoZero"/>
        <c:crossBetween val="midCat"/>
      </c:valAx>
      <c:valAx>
        <c:axId val="-559103664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5591047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347266171167855E-3"/>
          <c:y val="8.7304979070924674E-2"/>
          <c:w val="0.9970652733828832"/>
          <c:h val="0.61976055966981825"/>
        </c:manualLayout>
      </c:layout>
      <c:scatterChart>
        <c:scatterStyle val="lineMarker"/>
        <c:varyColors val="0"/>
        <c:ser>
          <c:idx val="1"/>
          <c:order val="0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29-436F-8CCB-E1ACC2981509}"/>
            </c:ext>
          </c:extLst>
        </c:ser>
        <c:ser>
          <c:idx val="3"/>
          <c:order val="1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29-436F-8CCB-E1ACC2981509}"/>
            </c:ext>
          </c:extLst>
        </c:ser>
        <c:ser>
          <c:idx val="0"/>
          <c:order val="2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29-436F-8CCB-E1ACC2981509}"/>
            </c:ext>
          </c:extLst>
        </c:ser>
        <c:ser>
          <c:idx val="2"/>
          <c:order val="3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D29-436F-8CCB-E1ACC2981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51651104"/>
        <c:axId val="-451660352"/>
      </c:scatterChart>
      <c:valAx>
        <c:axId val="-451651104"/>
        <c:scaling>
          <c:orientation val="minMax"/>
          <c:max val="10"/>
          <c:min val="-10"/>
        </c:scaling>
        <c:delete val="1"/>
        <c:axPos val="b"/>
        <c:numFmt formatCode="General" sourceLinked="1"/>
        <c:majorTickMark val="out"/>
        <c:minorTickMark val="none"/>
        <c:tickLblPos val="nextTo"/>
        <c:crossAx val="-451660352"/>
        <c:crosses val="autoZero"/>
        <c:crossBetween val="midCat"/>
      </c:valAx>
      <c:valAx>
        <c:axId val="-451660352"/>
        <c:scaling>
          <c:orientation val="minMax"/>
          <c:max val="10"/>
          <c:min val="-10"/>
        </c:scaling>
        <c:delete val="1"/>
        <c:axPos val="l"/>
        <c:numFmt formatCode="General" sourceLinked="1"/>
        <c:majorTickMark val="out"/>
        <c:minorTickMark val="none"/>
        <c:tickLblPos val="nextTo"/>
        <c:crossAx val="-45165110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347266171167855E-3"/>
          <c:y val="8.7304979070924674E-2"/>
          <c:w val="0.9970652733828832"/>
          <c:h val="0.61976055966981825"/>
        </c:manualLayout>
      </c:layout>
      <c:scatterChart>
        <c:scatterStyle val="lineMarker"/>
        <c:varyColors val="0"/>
        <c:ser>
          <c:idx val="8"/>
          <c:order val="0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D9-4F87-8014-F62399DD0808}"/>
            </c:ext>
          </c:extLst>
        </c:ser>
        <c:ser>
          <c:idx val="9"/>
          <c:order val="1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8D9-4F87-8014-F62399DD0808}"/>
            </c:ext>
          </c:extLst>
        </c:ser>
        <c:ser>
          <c:idx val="10"/>
          <c:order val="2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8D9-4F87-8014-F62399DD0808}"/>
            </c:ext>
          </c:extLst>
        </c:ser>
        <c:ser>
          <c:idx val="11"/>
          <c:order val="3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8D9-4F87-8014-F62399DD0808}"/>
            </c:ext>
          </c:extLst>
        </c:ser>
        <c:ser>
          <c:idx val="12"/>
          <c:order val="4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8D9-4F87-8014-F62399DD0808}"/>
            </c:ext>
          </c:extLst>
        </c:ser>
        <c:ser>
          <c:idx val="13"/>
          <c:order val="5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8D9-4F87-8014-F62399DD0808}"/>
            </c:ext>
          </c:extLst>
        </c:ser>
        <c:ser>
          <c:idx val="14"/>
          <c:order val="6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8D9-4F87-8014-F62399DD0808}"/>
            </c:ext>
          </c:extLst>
        </c:ser>
        <c:ser>
          <c:idx val="15"/>
          <c:order val="7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8D9-4F87-8014-F62399DD0808}"/>
            </c:ext>
          </c:extLst>
        </c:ser>
        <c:ser>
          <c:idx val="4"/>
          <c:order val="8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8D9-4F87-8014-F62399DD0808}"/>
            </c:ext>
          </c:extLst>
        </c:ser>
        <c:ser>
          <c:idx val="5"/>
          <c:order val="9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8D9-4F87-8014-F62399DD0808}"/>
            </c:ext>
          </c:extLst>
        </c:ser>
        <c:ser>
          <c:idx val="6"/>
          <c:order val="10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8D9-4F87-8014-F62399DD0808}"/>
            </c:ext>
          </c:extLst>
        </c:ser>
        <c:ser>
          <c:idx val="7"/>
          <c:order val="11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8D9-4F87-8014-F62399DD0808}"/>
            </c:ext>
          </c:extLst>
        </c:ser>
        <c:ser>
          <c:idx val="1"/>
          <c:order val="12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88D9-4F87-8014-F62399DD0808}"/>
            </c:ext>
          </c:extLst>
        </c:ser>
        <c:ser>
          <c:idx val="3"/>
          <c:order val="13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8D9-4F87-8014-F62399DD0808}"/>
            </c:ext>
          </c:extLst>
        </c:ser>
        <c:ser>
          <c:idx val="0"/>
          <c:order val="14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88D9-4F87-8014-F62399DD0808}"/>
            </c:ext>
          </c:extLst>
        </c:ser>
        <c:ser>
          <c:idx val="2"/>
          <c:order val="15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88D9-4F87-8014-F62399DD0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51653280"/>
        <c:axId val="-451658720"/>
      </c:scatterChart>
      <c:valAx>
        <c:axId val="-451653280"/>
        <c:scaling>
          <c:orientation val="minMax"/>
          <c:max val="10"/>
          <c:min val="-10"/>
        </c:scaling>
        <c:delete val="1"/>
        <c:axPos val="b"/>
        <c:numFmt formatCode="General" sourceLinked="1"/>
        <c:majorTickMark val="out"/>
        <c:minorTickMark val="none"/>
        <c:tickLblPos val="nextTo"/>
        <c:crossAx val="-451658720"/>
        <c:crosses val="autoZero"/>
        <c:crossBetween val="midCat"/>
      </c:valAx>
      <c:valAx>
        <c:axId val="-451658720"/>
        <c:scaling>
          <c:orientation val="minMax"/>
          <c:max val="10"/>
          <c:min val="-10"/>
        </c:scaling>
        <c:delete val="1"/>
        <c:axPos val="l"/>
        <c:numFmt formatCode="General" sourceLinked="1"/>
        <c:majorTickMark val="out"/>
        <c:minorTickMark val="none"/>
        <c:tickLblPos val="nextTo"/>
        <c:crossAx val="-4516532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-451651648"/>
        <c:axId val="-451662528"/>
      </c:scatterChart>
      <c:valAx>
        <c:axId val="-451651648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451662528"/>
        <c:crosses val="autoZero"/>
        <c:crossBetween val="midCat"/>
      </c:valAx>
      <c:valAx>
        <c:axId val="-451662528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45165164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347266171167855E-3"/>
          <c:y val="8.7304979070924674E-2"/>
          <c:w val="0.9970652733828832"/>
          <c:h val="0.61976055966981825"/>
        </c:manualLayout>
      </c:layout>
      <c:scatterChart>
        <c:scatterStyle val="lineMarker"/>
        <c:varyColors val="0"/>
        <c:ser>
          <c:idx val="4"/>
          <c:order val="0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84-46A4-B5D9-C1ECFC083B6F}"/>
            </c:ext>
          </c:extLst>
        </c:ser>
        <c:ser>
          <c:idx val="5"/>
          <c:order val="1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84-46A4-B5D9-C1ECFC083B6F}"/>
            </c:ext>
          </c:extLst>
        </c:ser>
        <c:ser>
          <c:idx val="6"/>
          <c:order val="2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84-46A4-B5D9-C1ECFC083B6F}"/>
            </c:ext>
          </c:extLst>
        </c:ser>
        <c:ser>
          <c:idx val="7"/>
          <c:order val="3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184-46A4-B5D9-C1ECFC083B6F}"/>
            </c:ext>
          </c:extLst>
        </c:ser>
        <c:ser>
          <c:idx val="1"/>
          <c:order val="4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84-46A4-B5D9-C1ECFC083B6F}"/>
            </c:ext>
          </c:extLst>
        </c:ser>
        <c:ser>
          <c:idx val="3"/>
          <c:order val="5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84-46A4-B5D9-C1ECFC083B6F}"/>
            </c:ext>
          </c:extLst>
        </c:ser>
        <c:ser>
          <c:idx val="0"/>
          <c:order val="6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184-46A4-B5D9-C1ECFC083B6F}"/>
            </c:ext>
          </c:extLst>
        </c:ser>
        <c:ser>
          <c:idx val="2"/>
          <c:order val="7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184-46A4-B5D9-C1ECFC083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51661984"/>
        <c:axId val="-451653824"/>
      </c:scatterChart>
      <c:valAx>
        <c:axId val="-451661984"/>
        <c:scaling>
          <c:orientation val="minMax"/>
          <c:max val="10"/>
          <c:min val="-10"/>
        </c:scaling>
        <c:delete val="1"/>
        <c:axPos val="b"/>
        <c:numFmt formatCode="General" sourceLinked="1"/>
        <c:majorTickMark val="out"/>
        <c:minorTickMark val="none"/>
        <c:tickLblPos val="nextTo"/>
        <c:crossAx val="-451653824"/>
        <c:crosses val="autoZero"/>
        <c:crossBetween val="midCat"/>
      </c:valAx>
      <c:valAx>
        <c:axId val="-451653824"/>
        <c:scaling>
          <c:orientation val="minMax"/>
          <c:max val="10"/>
          <c:min val="-10"/>
        </c:scaling>
        <c:delete val="1"/>
        <c:axPos val="l"/>
        <c:numFmt formatCode="General" sourceLinked="1"/>
        <c:majorTickMark val="out"/>
        <c:minorTickMark val="none"/>
        <c:tickLblPos val="nextTo"/>
        <c:crossAx val="-4516619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347266171167855E-3"/>
          <c:y val="8.7304979070924674E-2"/>
          <c:w val="0.9970652733828832"/>
          <c:h val="0.61182414698162724"/>
        </c:manualLayout>
      </c:layout>
      <c:scatterChart>
        <c:scatterStyle val="lineMarker"/>
        <c:varyColors val="0"/>
        <c:ser>
          <c:idx val="16"/>
          <c:order val="0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02-4D51-AB34-2C1996F4CE75}"/>
            </c:ext>
          </c:extLst>
        </c:ser>
        <c:ser>
          <c:idx val="17"/>
          <c:order val="1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02-4D51-AB34-2C1996F4CE75}"/>
            </c:ext>
          </c:extLst>
        </c:ser>
        <c:ser>
          <c:idx val="18"/>
          <c:order val="2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E02-4D51-AB34-2C1996F4CE75}"/>
            </c:ext>
          </c:extLst>
        </c:ser>
        <c:ser>
          <c:idx val="19"/>
          <c:order val="3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E02-4D51-AB34-2C1996F4CE75}"/>
            </c:ext>
          </c:extLst>
        </c:ser>
        <c:ser>
          <c:idx val="20"/>
          <c:order val="4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E02-4D51-AB34-2C1996F4CE75}"/>
            </c:ext>
          </c:extLst>
        </c:ser>
        <c:ser>
          <c:idx val="21"/>
          <c:order val="5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E02-4D51-AB34-2C1996F4CE75}"/>
            </c:ext>
          </c:extLst>
        </c:ser>
        <c:ser>
          <c:idx val="22"/>
          <c:order val="6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E02-4D51-AB34-2C1996F4CE75}"/>
            </c:ext>
          </c:extLst>
        </c:ser>
        <c:ser>
          <c:idx val="23"/>
          <c:order val="7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E02-4D51-AB34-2C1996F4CE75}"/>
            </c:ext>
          </c:extLst>
        </c:ser>
        <c:ser>
          <c:idx val="24"/>
          <c:order val="8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E02-4D51-AB34-2C1996F4CE75}"/>
            </c:ext>
          </c:extLst>
        </c:ser>
        <c:ser>
          <c:idx val="25"/>
          <c:order val="9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E02-4D51-AB34-2C1996F4CE75}"/>
            </c:ext>
          </c:extLst>
        </c:ser>
        <c:ser>
          <c:idx val="26"/>
          <c:order val="10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E02-4D51-AB34-2C1996F4CE75}"/>
            </c:ext>
          </c:extLst>
        </c:ser>
        <c:ser>
          <c:idx val="27"/>
          <c:order val="11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E02-4D51-AB34-2C1996F4CE75}"/>
            </c:ext>
          </c:extLst>
        </c:ser>
        <c:ser>
          <c:idx val="28"/>
          <c:order val="12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E02-4D51-AB34-2C1996F4CE75}"/>
            </c:ext>
          </c:extLst>
        </c:ser>
        <c:ser>
          <c:idx val="29"/>
          <c:order val="13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E02-4D51-AB34-2C1996F4CE75}"/>
            </c:ext>
          </c:extLst>
        </c:ser>
        <c:ser>
          <c:idx val="30"/>
          <c:order val="14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E02-4D51-AB34-2C1996F4CE75}"/>
            </c:ext>
          </c:extLst>
        </c:ser>
        <c:ser>
          <c:idx val="31"/>
          <c:order val="15"/>
          <c:spPr>
            <a:ln w="41275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0E02-4D51-AB34-2C1996F4CE75}"/>
            </c:ext>
          </c:extLst>
        </c:ser>
        <c:ser>
          <c:idx val="8"/>
          <c:order val="16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E02-4D51-AB34-2C1996F4CE75}"/>
            </c:ext>
          </c:extLst>
        </c:ser>
        <c:ser>
          <c:idx val="9"/>
          <c:order val="17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0E02-4D51-AB34-2C1996F4CE75}"/>
            </c:ext>
          </c:extLst>
        </c:ser>
        <c:ser>
          <c:idx val="10"/>
          <c:order val="18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0E02-4D51-AB34-2C1996F4CE75}"/>
            </c:ext>
          </c:extLst>
        </c:ser>
        <c:ser>
          <c:idx val="11"/>
          <c:order val="19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0E02-4D51-AB34-2C1996F4CE75}"/>
            </c:ext>
          </c:extLst>
        </c:ser>
        <c:ser>
          <c:idx val="12"/>
          <c:order val="20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0E02-4D51-AB34-2C1996F4CE75}"/>
            </c:ext>
          </c:extLst>
        </c:ser>
        <c:ser>
          <c:idx val="13"/>
          <c:order val="21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0E02-4D51-AB34-2C1996F4CE75}"/>
            </c:ext>
          </c:extLst>
        </c:ser>
        <c:ser>
          <c:idx val="14"/>
          <c:order val="22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0E02-4D51-AB34-2C1996F4CE75}"/>
            </c:ext>
          </c:extLst>
        </c:ser>
        <c:ser>
          <c:idx val="15"/>
          <c:order val="23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0E02-4D51-AB34-2C1996F4CE75}"/>
            </c:ext>
          </c:extLst>
        </c:ser>
        <c:ser>
          <c:idx val="4"/>
          <c:order val="24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0E02-4D51-AB34-2C1996F4CE75}"/>
            </c:ext>
          </c:extLst>
        </c:ser>
        <c:ser>
          <c:idx val="5"/>
          <c:order val="25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0E02-4D51-AB34-2C1996F4CE75}"/>
            </c:ext>
          </c:extLst>
        </c:ser>
        <c:ser>
          <c:idx val="6"/>
          <c:order val="26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0E02-4D51-AB34-2C1996F4CE75}"/>
            </c:ext>
          </c:extLst>
        </c:ser>
        <c:ser>
          <c:idx val="7"/>
          <c:order val="27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E02-4D51-AB34-2C1996F4CE75}"/>
            </c:ext>
          </c:extLst>
        </c:ser>
        <c:ser>
          <c:idx val="1"/>
          <c:order val="28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0E02-4D51-AB34-2C1996F4CE75}"/>
            </c:ext>
          </c:extLst>
        </c:ser>
        <c:ser>
          <c:idx val="3"/>
          <c:order val="29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0E02-4D51-AB34-2C1996F4CE75}"/>
            </c:ext>
          </c:extLst>
        </c:ser>
        <c:ser>
          <c:idx val="0"/>
          <c:order val="30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0E02-4D51-AB34-2C1996F4CE75}"/>
            </c:ext>
          </c:extLst>
        </c:ser>
        <c:ser>
          <c:idx val="2"/>
          <c:order val="31"/>
          <c:spPr>
            <a:ln w="41275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0E02-4D51-AB34-2C1996F4C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51665792"/>
        <c:axId val="-451659264"/>
      </c:scatterChart>
      <c:valAx>
        <c:axId val="-451665792"/>
        <c:scaling>
          <c:orientation val="minMax"/>
          <c:max val="10"/>
          <c:min val="-10"/>
        </c:scaling>
        <c:delete val="1"/>
        <c:axPos val="b"/>
        <c:numFmt formatCode="General" sourceLinked="1"/>
        <c:majorTickMark val="out"/>
        <c:minorTickMark val="none"/>
        <c:tickLblPos val="nextTo"/>
        <c:crossAx val="-451659264"/>
        <c:crosses val="autoZero"/>
        <c:crossBetween val="midCat"/>
      </c:valAx>
      <c:valAx>
        <c:axId val="-451659264"/>
        <c:scaling>
          <c:orientation val="minMax"/>
          <c:max val="10"/>
          <c:min val="-10"/>
        </c:scaling>
        <c:delete val="1"/>
        <c:axPos val="l"/>
        <c:numFmt formatCode="General" sourceLinked="1"/>
        <c:majorTickMark val="out"/>
        <c:minorTickMark val="none"/>
        <c:tickLblPos val="nextTo"/>
        <c:crossAx val="-4516657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347266171167855E-3"/>
          <c:y val="8.7304979070924674E-2"/>
          <c:w val="0.9970652733828832"/>
          <c:h val="0.61182414698162724"/>
        </c:manualLayout>
      </c:layout>
      <c:scatterChart>
        <c:scatterStyle val="lineMarker"/>
        <c:varyColors val="0"/>
        <c:ser>
          <c:idx val="8"/>
          <c:order val="0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2A-4B0F-9234-5BB65A28BD4C}"/>
            </c:ext>
          </c:extLst>
        </c:ser>
        <c:ser>
          <c:idx val="9"/>
          <c:order val="1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2A-4B0F-9234-5BB65A28BD4C}"/>
            </c:ext>
          </c:extLst>
        </c:ser>
        <c:ser>
          <c:idx val="10"/>
          <c:order val="2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72A-4B0F-9234-5BB65A28BD4C}"/>
            </c:ext>
          </c:extLst>
        </c:ser>
        <c:ser>
          <c:idx val="11"/>
          <c:order val="3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72A-4B0F-9234-5BB65A28BD4C}"/>
            </c:ext>
          </c:extLst>
        </c:ser>
        <c:ser>
          <c:idx val="12"/>
          <c:order val="4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72A-4B0F-9234-5BB65A28BD4C}"/>
            </c:ext>
          </c:extLst>
        </c:ser>
        <c:ser>
          <c:idx val="13"/>
          <c:order val="5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72A-4B0F-9234-5BB65A28BD4C}"/>
            </c:ext>
          </c:extLst>
        </c:ser>
        <c:ser>
          <c:idx val="14"/>
          <c:order val="6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72A-4B0F-9234-5BB65A28BD4C}"/>
            </c:ext>
          </c:extLst>
        </c:ser>
        <c:ser>
          <c:idx val="15"/>
          <c:order val="7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72A-4B0F-9234-5BB65A28BD4C}"/>
            </c:ext>
          </c:extLst>
        </c:ser>
        <c:ser>
          <c:idx val="4"/>
          <c:order val="8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72A-4B0F-9234-5BB65A28BD4C}"/>
            </c:ext>
          </c:extLst>
        </c:ser>
        <c:ser>
          <c:idx val="5"/>
          <c:order val="9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72A-4B0F-9234-5BB65A28BD4C}"/>
            </c:ext>
          </c:extLst>
        </c:ser>
        <c:ser>
          <c:idx val="6"/>
          <c:order val="10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72A-4B0F-9234-5BB65A28BD4C}"/>
            </c:ext>
          </c:extLst>
        </c:ser>
        <c:ser>
          <c:idx val="7"/>
          <c:order val="11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72A-4B0F-9234-5BB65A28BD4C}"/>
            </c:ext>
          </c:extLst>
        </c:ser>
        <c:ser>
          <c:idx val="1"/>
          <c:order val="12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72A-4B0F-9234-5BB65A28BD4C}"/>
            </c:ext>
          </c:extLst>
        </c:ser>
        <c:ser>
          <c:idx val="3"/>
          <c:order val="13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72A-4B0F-9234-5BB65A28BD4C}"/>
            </c:ext>
          </c:extLst>
        </c:ser>
        <c:ser>
          <c:idx val="0"/>
          <c:order val="14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72A-4B0F-9234-5BB65A28BD4C}"/>
            </c:ext>
          </c:extLst>
        </c:ser>
        <c:ser>
          <c:idx val="2"/>
          <c:order val="15"/>
          <c:spPr>
            <a:ln w="41275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72A-4B0F-9234-5BB65A28B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51656000"/>
        <c:axId val="-451655456"/>
      </c:scatterChart>
      <c:valAx>
        <c:axId val="-451656000"/>
        <c:scaling>
          <c:orientation val="minMax"/>
          <c:max val="10"/>
          <c:min val="-10"/>
        </c:scaling>
        <c:delete val="1"/>
        <c:axPos val="b"/>
        <c:numFmt formatCode="General" sourceLinked="1"/>
        <c:majorTickMark val="out"/>
        <c:minorTickMark val="none"/>
        <c:tickLblPos val="nextTo"/>
        <c:crossAx val="-451655456"/>
        <c:crosses val="autoZero"/>
        <c:crossBetween val="midCat"/>
      </c:valAx>
      <c:valAx>
        <c:axId val="-451655456"/>
        <c:scaling>
          <c:orientation val="minMax"/>
          <c:max val="10"/>
          <c:min val="-10"/>
        </c:scaling>
        <c:delete val="1"/>
        <c:axPos val="l"/>
        <c:numFmt formatCode="General" sourceLinked="1"/>
        <c:majorTickMark val="out"/>
        <c:minorTickMark val="none"/>
        <c:tickLblPos val="nextTo"/>
        <c:crossAx val="-4516560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347266171167855E-3"/>
          <c:y val="8.7304979070924674E-2"/>
          <c:w val="0.9970652733828832"/>
          <c:h val="0.61182414698162724"/>
        </c:manualLayout>
      </c:layout>
      <c:scatterChart>
        <c:scatterStyle val="lineMarker"/>
        <c:varyColors val="0"/>
        <c:ser>
          <c:idx val="8"/>
          <c:order val="0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AC-4EA6-9D90-E9E2A7F2ADCD}"/>
            </c:ext>
          </c:extLst>
        </c:ser>
        <c:ser>
          <c:idx val="9"/>
          <c:order val="1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AC-4EA6-9D90-E9E2A7F2ADCD}"/>
            </c:ext>
          </c:extLst>
        </c:ser>
        <c:ser>
          <c:idx val="10"/>
          <c:order val="2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6AC-4EA6-9D90-E9E2A7F2ADCD}"/>
            </c:ext>
          </c:extLst>
        </c:ser>
        <c:ser>
          <c:idx val="11"/>
          <c:order val="3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6AC-4EA6-9D90-E9E2A7F2ADCD}"/>
            </c:ext>
          </c:extLst>
        </c:ser>
        <c:ser>
          <c:idx val="12"/>
          <c:order val="4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6AC-4EA6-9D90-E9E2A7F2ADCD}"/>
            </c:ext>
          </c:extLst>
        </c:ser>
        <c:ser>
          <c:idx val="13"/>
          <c:order val="5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6AC-4EA6-9D90-E9E2A7F2ADCD}"/>
            </c:ext>
          </c:extLst>
        </c:ser>
        <c:ser>
          <c:idx val="14"/>
          <c:order val="6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6AC-4EA6-9D90-E9E2A7F2ADCD}"/>
            </c:ext>
          </c:extLst>
        </c:ser>
        <c:ser>
          <c:idx val="15"/>
          <c:order val="7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6AC-4EA6-9D90-E9E2A7F2ADCD}"/>
            </c:ext>
          </c:extLst>
        </c:ser>
        <c:ser>
          <c:idx val="4"/>
          <c:order val="8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6AC-4EA6-9D90-E9E2A7F2ADCD}"/>
            </c:ext>
          </c:extLst>
        </c:ser>
        <c:ser>
          <c:idx val="5"/>
          <c:order val="9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6AC-4EA6-9D90-E9E2A7F2ADCD}"/>
            </c:ext>
          </c:extLst>
        </c:ser>
        <c:ser>
          <c:idx val="6"/>
          <c:order val="10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6AC-4EA6-9D90-E9E2A7F2ADCD}"/>
            </c:ext>
          </c:extLst>
        </c:ser>
        <c:ser>
          <c:idx val="7"/>
          <c:order val="11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6AC-4EA6-9D90-E9E2A7F2ADCD}"/>
            </c:ext>
          </c:extLst>
        </c:ser>
        <c:ser>
          <c:idx val="1"/>
          <c:order val="12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6AC-4EA6-9D90-E9E2A7F2ADCD}"/>
            </c:ext>
          </c:extLst>
        </c:ser>
        <c:ser>
          <c:idx val="3"/>
          <c:order val="13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6AC-4EA6-9D90-E9E2A7F2ADCD}"/>
            </c:ext>
          </c:extLst>
        </c:ser>
        <c:ser>
          <c:idx val="0"/>
          <c:order val="14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6AC-4EA6-9D90-E9E2A7F2ADCD}"/>
            </c:ext>
          </c:extLst>
        </c:ser>
        <c:ser>
          <c:idx val="2"/>
          <c:order val="15"/>
          <c:spPr>
            <a:ln w="571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6AC-4EA6-9D90-E9E2A7F2A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51648928"/>
        <c:axId val="-451665248"/>
      </c:scatterChart>
      <c:valAx>
        <c:axId val="-451648928"/>
        <c:scaling>
          <c:orientation val="minMax"/>
          <c:max val="10"/>
          <c:min val="-10"/>
        </c:scaling>
        <c:delete val="1"/>
        <c:axPos val="b"/>
        <c:numFmt formatCode="General" sourceLinked="1"/>
        <c:majorTickMark val="out"/>
        <c:minorTickMark val="none"/>
        <c:tickLblPos val="nextTo"/>
        <c:crossAx val="-451665248"/>
        <c:crosses val="autoZero"/>
        <c:crossBetween val="midCat"/>
      </c:valAx>
      <c:valAx>
        <c:axId val="-451665248"/>
        <c:scaling>
          <c:orientation val="minMax"/>
          <c:max val="10"/>
          <c:min val="-10"/>
        </c:scaling>
        <c:delete val="1"/>
        <c:axPos val="l"/>
        <c:numFmt formatCode="General" sourceLinked="1"/>
        <c:majorTickMark val="out"/>
        <c:minorTickMark val="none"/>
        <c:tickLblPos val="nextTo"/>
        <c:crossAx val="-45164892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347266171167855E-3"/>
          <c:y val="8.7304979070924674E-2"/>
          <c:w val="0.9970652733828832"/>
          <c:h val="0.61182414698162724"/>
        </c:manualLayout>
      </c:layout>
      <c:scatterChart>
        <c:scatterStyle val="lineMarker"/>
        <c:varyColors val="0"/>
        <c:ser>
          <c:idx val="8"/>
          <c:order val="0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0F-4E48-AEF2-13A341F26BF7}"/>
            </c:ext>
          </c:extLst>
        </c:ser>
        <c:ser>
          <c:idx val="9"/>
          <c:order val="1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0F-4E48-AEF2-13A341F26BF7}"/>
            </c:ext>
          </c:extLst>
        </c:ser>
        <c:ser>
          <c:idx val="10"/>
          <c:order val="2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E0F-4E48-AEF2-13A341F26BF7}"/>
            </c:ext>
          </c:extLst>
        </c:ser>
        <c:ser>
          <c:idx val="11"/>
          <c:order val="3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E0F-4E48-AEF2-13A341F26BF7}"/>
            </c:ext>
          </c:extLst>
        </c:ser>
        <c:ser>
          <c:idx val="12"/>
          <c:order val="4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E0F-4E48-AEF2-13A341F26BF7}"/>
            </c:ext>
          </c:extLst>
        </c:ser>
        <c:ser>
          <c:idx val="13"/>
          <c:order val="5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E0F-4E48-AEF2-13A341F26BF7}"/>
            </c:ext>
          </c:extLst>
        </c:ser>
        <c:ser>
          <c:idx val="14"/>
          <c:order val="6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E0F-4E48-AEF2-13A341F26BF7}"/>
            </c:ext>
          </c:extLst>
        </c:ser>
        <c:ser>
          <c:idx val="15"/>
          <c:order val="7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E0F-4E48-AEF2-13A341F26BF7}"/>
            </c:ext>
          </c:extLst>
        </c:ser>
        <c:ser>
          <c:idx val="4"/>
          <c:order val="8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E0F-4E48-AEF2-13A341F26BF7}"/>
            </c:ext>
          </c:extLst>
        </c:ser>
        <c:ser>
          <c:idx val="5"/>
          <c:order val="9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E0F-4E48-AEF2-13A341F26BF7}"/>
            </c:ext>
          </c:extLst>
        </c:ser>
        <c:ser>
          <c:idx val="6"/>
          <c:order val="10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E0F-4E48-AEF2-13A341F26BF7}"/>
            </c:ext>
          </c:extLst>
        </c:ser>
        <c:ser>
          <c:idx val="7"/>
          <c:order val="11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E0F-4E48-AEF2-13A341F26BF7}"/>
            </c:ext>
          </c:extLst>
        </c:ser>
        <c:ser>
          <c:idx val="1"/>
          <c:order val="12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E0F-4E48-AEF2-13A341F26BF7}"/>
            </c:ext>
          </c:extLst>
        </c:ser>
        <c:ser>
          <c:idx val="3"/>
          <c:order val="13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BE0F-4E48-AEF2-13A341F26BF7}"/>
            </c:ext>
          </c:extLst>
        </c:ser>
        <c:ser>
          <c:idx val="0"/>
          <c:order val="14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E0F-4E48-AEF2-13A341F26BF7}"/>
            </c:ext>
          </c:extLst>
        </c:ser>
        <c:ser>
          <c:idx val="2"/>
          <c:order val="15"/>
          <c:spPr>
            <a:ln w="571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E0F-4E48-AEF2-13A341F26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51647840"/>
        <c:axId val="-451664160"/>
      </c:scatterChart>
      <c:valAx>
        <c:axId val="-451647840"/>
        <c:scaling>
          <c:orientation val="minMax"/>
          <c:max val="10"/>
          <c:min val="-10"/>
        </c:scaling>
        <c:delete val="1"/>
        <c:axPos val="b"/>
        <c:numFmt formatCode="General" sourceLinked="1"/>
        <c:majorTickMark val="out"/>
        <c:minorTickMark val="none"/>
        <c:tickLblPos val="nextTo"/>
        <c:crossAx val="-451664160"/>
        <c:crosses val="autoZero"/>
        <c:crossBetween val="midCat"/>
      </c:valAx>
      <c:valAx>
        <c:axId val="-451664160"/>
        <c:scaling>
          <c:orientation val="minMax"/>
          <c:max val="10"/>
          <c:min val="-10"/>
        </c:scaling>
        <c:delete val="1"/>
        <c:axPos val="l"/>
        <c:numFmt formatCode="General" sourceLinked="1"/>
        <c:majorTickMark val="out"/>
        <c:minorTickMark val="none"/>
        <c:tickLblPos val="nextTo"/>
        <c:crossAx val="-45164784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4258704155971221E-2"/>
          <c:y val="1.6984674434751972E-2"/>
          <c:w val="0.95328522508126645"/>
          <c:h val="0.94617864954290432"/>
        </c:manualLayout>
      </c:layout>
      <c:scatterChart>
        <c:scatterStyle val="smoothMarker"/>
        <c:varyColors val="0"/>
        <c:ser>
          <c:idx val="1"/>
          <c:order val="0"/>
          <c:tx>
            <c:v>Needle</c:v>
          </c:tx>
          <c:spPr>
            <a:ln w="66675">
              <a:solidFill>
                <a:schemeClr val="bg2">
                  <a:lumMod val="90000"/>
                </a:schemeClr>
              </a:solidFill>
              <a:prstDash val="solid"/>
            </a:ln>
            <a:effectLst>
              <a:outerShdw blurRad="114300" dist="139700" dir="5460000" sx="96000" sy="96000" algn="t" rotWithShape="0">
                <a:prstClr val="black">
                  <a:alpha val="54000"/>
                </a:prstClr>
              </a:outerShdw>
            </a:effectLst>
          </c:spPr>
          <c:marker>
            <c:symbol val="none"/>
          </c:marker>
          <c:dPt>
            <c:idx val="1"/>
            <c:bubble3D val="0"/>
            <c:spPr>
              <a:ln w="38100" cap="flat" cmpd="sng" algn="ctr">
                <a:solidFill>
                  <a:schemeClr val="dk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D4-4D77-9E3D-10D5C796CCC6}"/>
              </c:ext>
            </c:extLst>
          </c:dPt>
          <c:xVal>
            <c:numRef>
              <c:f>'Velocimetros '!$AM$34:$AM$35</c:f>
              <c:numCache>
                <c:formatCode>General</c:formatCode>
                <c:ptCount val="2"/>
                <c:pt idx="0">
                  <c:v>5</c:v>
                </c:pt>
                <c:pt idx="1">
                  <c:v>6.3686319720594886</c:v>
                </c:pt>
              </c:numCache>
            </c:numRef>
          </c:xVal>
          <c:yVal>
            <c:numRef>
              <c:f>'Velocimetros '!$AN$34:$AN$35</c:f>
              <c:numCache>
                <c:formatCode>General</c:formatCode>
                <c:ptCount val="2"/>
                <c:pt idx="0">
                  <c:v>5</c:v>
                </c:pt>
                <c:pt idx="1">
                  <c:v>7.6696154264344063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0D4-4D77-9E3D-10D5C796CCC6}"/>
            </c:ext>
          </c:extLst>
        </c:ser>
        <c:ser>
          <c:idx val="2"/>
          <c:order val="1"/>
          <c:tx>
            <c:v>Centre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'[1]3'!$I$5</c:f>
              <c:numCache>
                <c:formatCode>General</c:formatCode>
                <c:ptCount val="1"/>
                <c:pt idx="0">
                  <c:v>5</c:v>
                </c:pt>
              </c:numCache>
            </c:numRef>
          </c:xVal>
          <c:yVal>
            <c:numRef>
              <c:f>'[1]3'!$J$5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0D4-4D77-9E3D-10D5C796C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43884896"/>
        <c:axId val="-643884352"/>
      </c:scatterChart>
      <c:valAx>
        <c:axId val="-643884896"/>
        <c:scaling>
          <c:orientation val="minMax"/>
          <c:max val="10"/>
        </c:scaling>
        <c:delete val="1"/>
        <c:axPos val="b"/>
        <c:numFmt formatCode="General" sourceLinked="1"/>
        <c:majorTickMark val="out"/>
        <c:minorTickMark val="none"/>
        <c:tickLblPos val="nextTo"/>
        <c:crossAx val="-643884352"/>
        <c:crosses val="autoZero"/>
        <c:crossBetween val="midCat"/>
      </c:valAx>
      <c:valAx>
        <c:axId val="-643884352"/>
        <c:scaling>
          <c:orientation val="minMax"/>
          <c:max val="10"/>
        </c:scaling>
        <c:delete val="1"/>
        <c:axPos val="l"/>
        <c:numFmt formatCode="General" sourceLinked="1"/>
        <c:majorTickMark val="out"/>
        <c:minorTickMark val="none"/>
        <c:tickLblPos val="nextTo"/>
        <c:crossAx val="-6438848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347266171167855E-3"/>
          <c:y val="0.20130749433019901"/>
          <c:w val="0.9970652733828832"/>
          <c:h val="0.74367632444002751"/>
        </c:manualLayout>
      </c:layout>
      <c:scatterChart>
        <c:scatterStyle val="lineMarker"/>
        <c:varyColors val="0"/>
        <c:ser>
          <c:idx val="0"/>
          <c:order val="0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66-47A2-A89E-50FC569DE652}"/>
            </c:ext>
          </c:extLst>
        </c:ser>
        <c:ser>
          <c:idx val="2"/>
          <c:order val="1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66-47A2-A89E-50FC569DE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51646752"/>
        <c:axId val="-451663072"/>
      </c:scatterChart>
      <c:valAx>
        <c:axId val="-451646752"/>
        <c:scaling>
          <c:orientation val="minMax"/>
          <c:max val="10"/>
          <c:min val="-10"/>
        </c:scaling>
        <c:delete val="1"/>
        <c:axPos val="b"/>
        <c:numFmt formatCode="General" sourceLinked="1"/>
        <c:majorTickMark val="out"/>
        <c:minorTickMark val="none"/>
        <c:tickLblPos val="nextTo"/>
        <c:crossAx val="-451663072"/>
        <c:crosses val="autoZero"/>
        <c:crossBetween val="midCat"/>
      </c:valAx>
      <c:valAx>
        <c:axId val="-451663072"/>
        <c:scaling>
          <c:orientation val="minMax"/>
          <c:max val="10"/>
          <c:min val="-10"/>
        </c:scaling>
        <c:delete val="1"/>
        <c:axPos val="l"/>
        <c:numFmt formatCode="General" sourceLinked="1"/>
        <c:majorTickMark val="out"/>
        <c:minorTickMark val="none"/>
        <c:tickLblPos val="nextTo"/>
        <c:crossAx val="-45164675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347266171167855E-3"/>
          <c:y val="8.7304979070924674E-2"/>
          <c:w val="0.9970652733828832"/>
          <c:h val="0.61976055966981825"/>
        </c:manualLayout>
      </c:layout>
      <c:scatterChart>
        <c:scatterStyle val="lineMarker"/>
        <c:varyColors val="0"/>
        <c:ser>
          <c:idx val="8"/>
          <c:order val="0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EB-4CBD-B9B5-AFED2FA88259}"/>
            </c:ext>
          </c:extLst>
        </c:ser>
        <c:ser>
          <c:idx val="9"/>
          <c:order val="1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EB-4CBD-B9B5-AFED2FA88259}"/>
            </c:ext>
          </c:extLst>
        </c:ser>
        <c:ser>
          <c:idx val="10"/>
          <c:order val="2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BEB-4CBD-B9B5-AFED2FA88259}"/>
            </c:ext>
          </c:extLst>
        </c:ser>
        <c:ser>
          <c:idx val="11"/>
          <c:order val="3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BEB-4CBD-B9B5-AFED2FA88259}"/>
            </c:ext>
          </c:extLst>
        </c:ser>
        <c:ser>
          <c:idx val="12"/>
          <c:order val="4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BEB-4CBD-B9B5-AFED2FA88259}"/>
            </c:ext>
          </c:extLst>
        </c:ser>
        <c:ser>
          <c:idx val="13"/>
          <c:order val="5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BEB-4CBD-B9B5-AFED2FA88259}"/>
            </c:ext>
          </c:extLst>
        </c:ser>
        <c:ser>
          <c:idx val="14"/>
          <c:order val="6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BEB-4CBD-B9B5-AFED2FA88259}"/>
            </c:ext>
          </c:extLst>
        </c:ser>
        <c:ser>
          <c:idx val="15"/>
          <c:order val="7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BEB-4CBD-B9B5-AFED2FA88259}"/>
            </c:ext>
          </c:extLst>
        </c:ser>
        <c:ser>
          <c:idx val="4"/>
          <c:order val="8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BEB-4CBD-B9B5-AFED2FA88259}"/>
            </c:ext>
          </c:extLst>
        </c:ser>
        <c:ser>
          <c:idx val="5"/>
          <c:order val="9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BEB-4CBD-B9B5-AFED2FA88259}"/>
            </c:ext>
          </c:extLst>
        </c:ser>
        <c:ser>
          <c:idx val="6"/>
          <c:order val="10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BEB-4CBD-B9B5-AFED2FA88259}"/>
            </c:ext>
          </c:extLst>
        </c:ser>
        <c:ser>
          <c:idx val="7"/>
          <c:order val="11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BEB-4CBD-B9B5-AFED2FA88259}"/>
            </c:ext>
          </c:extLst>
        </c:ser>
        <c:ser>
          <c:idx val="1"/>
          <c:order val="12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BEB-4CBD-B9B5-AFED2FA88259}"/>
            </c:ext>
          </c:extLst>
        </c:ser>
        <c:ser>
          <c:idx val="3"/>
          <c:order val="13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BEB-4CBD-B9B5-AFED2FA88259}"/>
            </c:ext>
          </c:extLst>
        </c:ser>
        <c:ser>
          <c:idx val="0"/>
          <c:order val="14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BEB-4CBD-B9B5-AFED2FA88259}"/>
            </c:ext>
          </c:extLst>
        </c:ser>
        <c:ser>
          <c:idx val="2"/>
          <c:order val="15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BEB-4CBD-B9B5-AFED2FA88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51645664"/>
        <c:axId val="-451638048"/>
      </c:scatterChart>
      <c:valAx>
        <c:axId val="-451645664"/>
        <c:scaling>
          <c:orientation val="minMax"/>
          <c:max val="10"/>
          <c:min val="-10"/>
        </c:scaling>
        <c:delete val="1"/>
        <c:axPos val="b"/>
        <c:numFmt formatCode="General" sourceLinked="1"/>
        <c:majorTickMark val="out"/>
        <c:minorTickMark val="none"/>
        <c:tickLblPos val="nextTo"/>
        <c:crossAx val="-451638048"/>
        <c:crosses val="autoZero"/>
        <c:crossBetween val="midCat"/>
      </c:valAx>
      <c:valAx>
        <c:axId val="-451638048"/>
        <c:scaling>
          <c:orientation val="minMax"/>
          <c:max val="10"/>
          <c:min val="-10"/>
        </c:scaling>
        <c:delete val="1"/>
        <c:axPos val="l"/>
        <c:numFmt formatCode="General" sourceLinked="1"/>
        <c:majorTickMark val="out"/>
        <c:minorTickMark val="none"/>
        <c:tickLblPos val="nextTo"/>
        <c:crossAx val="-4516456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-451645120"/>
        <c:axId val="-451640224"/>
      </c:scatterChart>
      <c:valAx>
        <c:axId val="-451645120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451640224"/>
        <c:crosses val="autoZero"/>
        <c:crossBetween val="midCat"/>
      </c:valAx>
      <c:valAx>
        <c:axId val="-451640224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4516451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347266171167855E-3"/>
          <c:y val="8.7304979070924674E-2"/>
          <c:w val="0.9970652733828832"/>
          <c:h val="0.61976055966981825"/>
        </c:manualLayout>
      </c:layout>
      <c:scatterChart>
        <c:scatterStyle val="lineMarker"/>
        <c:varyColors val="0"/>
        <c:ser>
          <c:idx val="1"/>
          <c:order val="0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C7-458D-85A2-0FA90E85E018}"/>
            </c:ext>
          </c:extLst>
        </c:ser>
        <c:ser>
          <c:idx val="3"/>
          <c:order val="1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C7-458D-85A2-0FA90E85E018}"/>
            </c:ext>
          </c:extLst>
        </c:ser>
        <c:ser>
          <c:idx val="0"/>
          <c:order val="2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C7-458D-85A2-0FA90E85E018}"/>
            </c:ext>
          </c:extLst>
        </c:ser>
        <c:ser>
          <c:idx val="2"/>
          <c:order val="3"/>
          <c:spPr>
            <a:ln w="41275">
              <a:solidFill>
                <a:schemeClr val="bg1"/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DC7-458D-85A2-0FA90E85E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51639680"/>
        <c:axId val="-451644032"/>
      </c:scatterChart>
      <c:valAx>
        <c:axId val="-451639680"/>
        <c:scaling>
          <c:orientation val="minMax"/>
          <c:max val="10"/>
          <c:min val="-10"/>
        </c:scaling>
        <c:delete val="1"/>
        <c:axPos val="b"/>
        <c:numFmt formatCode="General" sourceLinked="1"/>
        <c:majorTickMark val="out"/>
        <c:minorTickMark val="none"/>
        <c:tickLblPos val="nextTo"/>
        <c:crossAx val="-451644032"/>
        <c:crosses val="autoZero"/>
        <c:crossBetween val="midCat"/>
      </c:valAx>
      <c:valAx>
        <c:axId val="-451644032"/>
        <c:scaling>
          <c:orientation val="minMax"/>
          <c:max val="10"/>
          <c:min val="-10"/>
        </c:scaling>
        <c:delete val="1"/>
        <c:axPos val="l"/>
        <c:numFmt formatCode="General" sourceLinked="1"/>
        <c:majorTickMark val="out"/>
        <c:minorTickMark val="none"/>
        <c:tickLblPos val="nextTo"/>
        <c:crossAx val="-4516396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-451633696"/>
        <c:axId val="-451642400"/>
      </c:scatterChart>
      <c:valAx>
        <c:axId val="-451633696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451642400"/>
        <c:crosses val="autoZero"/>
        <c:crossBetween val="midCat"/>
      </c:valAx>
      <c:valAx>
        <c:axId val="-451642400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4516336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346065784330152E-3"/>
          <c:y val="8.2348349578979199E-2"/>
          <c:w val="0.9970652733828832"/>
          <c:h val="0.61976055966981825"/>
        </c:manualLayout>
      </c:layout>
      <c:scatterChart>
        <c:scatterStyle val="lineMarker"/>
        <c:varyColors val="0"/>
        <c:ser>
          <c:idx val="1"/>
          <c:order val="0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B7-4255-AD21-50C7F24FEE8C}"/>
            </c:ext>
          </c:extLst>
        </c:ser>
        <c:ser>
          <c:idx val="3"/>
          <c:order val="1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B7-4255-AD21-50C7F24FEE8C}"/>
            </c:ext>
          </c:extLst>
        </c:ser>
        <c:ser>
          <c:idx val="0"/>
          <c:order val="2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3B7-4255-AD21-50C7F24FEE8C}"/>
            </c:ext>
          </c:extLst>
        </c:ser>
        <c:ser>
          <c:idx val="2"/>
          <c:order val="3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3B7-4255-AD21-50C7F24FE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51641312"/>
        <c:axId val="-451636416"/>
      </c:scatterChart>
      <c:valAx>
        <c:axId val="-451641312"/>
        <c:scaling>
          <c:orientation val="minMax"/>
          <c:max val="10"/>
          <c:min val="-10"/>
        </c:scaling>
        <c:delete val="1"/>
        <c:axPos val="b"/>
        <c:numFmt formatCode="General" sourceLinked="1"/>
        <c:majorTickMark val="out"/>
        <c:minorTickMark val="none"/>
        <c:tickLblPos val="nextTo"/>
        <c:crossAx val="-451636416"/>
        <c:crosses val="autoZero"/>
        <c:crossBetween val="midCat"/>
      </c:valAx>
      <c:valAx>
        <c:axId val="-451636416"/>
        <c:scaling>
          <c:orientation val="minMax"/>
          <c:max val="10"/>
          <c:min val="-10"/>
        </c:scaling>
        <c:delete val="1"/>
        <c:axPos val="l"/>
        <c:numFmt formatCode="General" sourceLinked="1"/>
        <c:majorTickMark val="out"/>
        <c:minorTickMark val="none"/>
        <c:tickLblPos val="nextTo"/>
        <c:crossAx val="-45164131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347266171167855E-3"/>
          <c:y val="0.20130749433019901"/>
          <c:w val="0.9970652733828832"/>
          <c:h val="0.74367632444002751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-451638592"/>
        <c:axId val="-451636960"/>
      </c:scatterChart>
      <c:valAx>
        <c:axId val="-451638592"/>
        <c:scaling>
          <c:orientation val="minMax"/>
          <c:max val="10"/>
          <c:min val="-10"/>
        </c:scaling>
        <c:delete val="1"/>
        <c:axPos val="b"/>
        <c:numFmt formatCode="General" sourceLinked="1"/>
        <c:majorTickMark val="out"/>
        <c:minorTickMark val="none"/>
        <c:tickLblPos val="nextTo"/>
        <c:crossAx val="-451636960"/>
        <c:crosses val="autoZero"/>
        <c:crossBetween val="midCat"/>
      </c:valAx>
      <c:valAx>
        <c:axId val="-451636960"/>
        <c:scaling>
          <c:orientation val="minMax"/>
          <c:max val="10"/>
          <c:min val="-10"/>
        </c:scaling>
        <c:delete val="1"/>
        <c:axPos val="l"/>
        <c:numFmt formatCode="General" sourceLinked="1"/>
        <c:majorTickMark val="out"/>
        <c:minorTickMark val="none"/>
        <c:tickLblPos val="nextTo"/>
        <c:crossAx val="-4516385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909002354087196E-2"/>
          <c:y val="5.0696679219445394E-2"/>
          <c:w val="0.86759295713035867"/>
          <c:h val="0.883343033207805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con imagenes 3'!$C$6</c:f>
              <c:strCache>
                <c:ptCount val="1"/>
                <c:pt idx="0">
                  <c:v>misdatos</c:v>
                </c:pt>
              </c:strCache>
            </c:strRef>
          </c:tx>
          <c:spPr>
            <a:ln w="53975">
              <a:solidFill>
                <a:srgbClr val="336699"/>
              </a:solidFill>
              <a:headEnd type="oval"/>
              <a:tailEnd type="triangle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noFill/>
              </a:ln>
            </c:spPr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583E-4983-90BF-CE1310F510DD}"/>
              </c:ext>
            </c:extLst>
          </c:dPt>
          <c:dPt>
            <c:idx val="3"/>
            <c:bubble3D val="0"/>
            <c:spPr>
              <a:ln w="0" cap="flat">
                <a:noFill/>
                <a:prstDash val="sysDot"/>
                <a:headEnd type="oval"/>
                <a:tailEnd type="triangle"/>
              </a:ln>
            </c:spPr>
            <c:extLst>
              <c:ext xmlns:c16="http://schemas.microsoft.com/office/drawing/2014/chart" uri="{C3380CC4-5D6E-409C-BE32-E72D297353CC}">
                <c16:uniqueId val="{00000002-583E-4983-90BF-CE1310F510DD}"/>
              </c:ext>
            </c:extLst>
          </c:dPt>
          <c:xVal>
            <c:numRef>
              <c:f>'Velocimetros con imagenes 3'!$B$38:$B$43</c:f>
              <c:numCache>
                <c:formatCode>0.0000</c:formatCode>
                <c:ptCount val="6"/>
                <c:pt idx="0" formatCode="General">
                  <c:v>0</c:v>
                </c:pt>
                <c:pt idx="1">
                  <c:v>4.0095293588476553</c:v>
                </c:pt>
                <c:pt idx="3" formatCode="General">
                  <c:v>-4.5</c:v>
                </c:pt>
              </c:numCache>
            </c:numRef>
          </c:xVal>
          <c:yVal>
            <c:numRef>
              <c:f>'Velocimetros con imagenes 3'!$C$38:$C$43</c:f>
              <c:numCache>
                <c:formatCode>0.0000</c:formatCode>
                <c:ptCount val="6"/>
                <c:pt idx="0" formatCode="General">
                  <c:v>0</c:v>
                </c:pt>
                <c:pt idx="1">
                  <c:v>2.0429572488279604</c:v>
                </c:pt>
                <c:pt idx="3" formatCode="General">
                  <c:v>5.51316804708879E-16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83E-4983-90BF-CE1310F51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5907760"/>
        <c:axId val="-555909936"/>
      </c:scatterChart>
      <c:valAx>
        <c:axId val="-555907760"/>
        <c:scaling>
          <c:orientation val="minMax"/>
          <c:max val="5"/>
          <c:min val="-5"/>
        </c:scaling>
        <c:delete val="1"/>
        <c:axPos val="b"/>
        <c:numFmt formatCode="General" sourceLinked="1"/>
        <c:majorTickMark val="out"/>
        <c:minorTickMark val="none"/>
        <c:tickLblPos val="none"/>
        <c:crossAx val="-555909936"/>
        <c:crosses val="autoZero"/>
        <c:crossBetween val="midCat"/>
        <c:majorUnit val="1"/>
      </c:valAx>
      <c:valAx>
        <c:axId val="-555909936"/>
        <c:scaling>
          <c:orientation val="minMax"/>
          <c:max val="5"/>
          <c:min val="-1"/>
        </c:scaling>
        <c:delete val="1"/>
        <c:axPos val="l"/>
        <c:numFmt formatCode="General" sourceLinked="1"/>
        <c:majorTickMark val="out"/>
        <c:minorTickMark val="none"/>
        <c:tickLblPos val="none"/>
        <c:crossAx val="-555907760"/>
        <c:crosses val="autoZero"/>
        <c:crossBetween val="midCat"/>
        <c:majorUnit val="1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-555902864"/>
        <c:axId val="-555911568"/>
      </c:scatterChart>
      <c:valAx>
        <c:axId val="-555902864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555911568"/>
        <c:crosses val="autoZero"/>
        <c:crossBetween val="midCat"/>
      </c:valAx>
      <c:valAx>
        <c:axId val="-555911568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5559028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347266171167855E-3"/>
          <c:y val="8.7304979070924674E-2"/>
          <c:w val="0.9970652733828832"/>
          <c:h val="0.61976055966981825"/>
        </c:manualLayout>
      </c:layout>
      <c:scatterChart>
        <c:scatterStyle val="lineMarker"/>
        <c:varyColors val="0"/>
        <c:ser>
          <c:idx val="1"/>
          <c:order val="0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37-4C06-88C4-941FCAD1CF94}"/>
            </c:ext>
          </c:extLst>
        </c:ser>
        <c:ser>
          <c:idx val="3"/>
          <c:order val="1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37-4C06-88C4-941FCAD1CF94}"/>
            </c:ext>
          </c:extLst>
        </c:ser>
        <c:ser>
          <c:idx val="0"/>
          <c:order val="2"/>
          <c:spPr>
            <a:ln w="412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'Velocimetros con imagenes 2'!$A$42:$A$43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1.065332485296588</c:v>
                </c:pt>
              </c:numCache>
            </c:numRef>
          </c:xVal>
          <c:yVal>
            <c:numRef>
              <c:f>'Velocimetros con imagenes 2'!$B$42:$B$43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8.4329749611730609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D37-4C06-88C4-941FCAD1C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5909392"/>
        <c:axId val="-555918640"/>
      </c:scatterChart>
      <c:valAx>
        <c:axId val="-555909392"/>
        <c:scaling>
          <c:orientation val="minMax"/>
          <c:max val="10"/>
          <c:min val="-10"/>
        </c:scaling>
        <c:delete val="1"/>
        <c:axPos val="b"/>
        <c:numFmt formatCode="General" sourceLinked="1"/>
        <c:majorTickMark val="out"/>
        <c:minorTickMark val="none"/>
        <c:tickLblPos val="nextTo"/>
        <c:crossAx val="-555918640"/>
        <c:crosses val="autoZero"/>
        <c:crossBetween val="midCat"/>
      </c:valAx>
      <c:valAx>
        <c:axId val="-555918640"/>
        <c:scaling>
          <c:orientation val="minMax"/>
          <c:max val="10"/>
          <c:min val="-10"/>
        </c:scaling>
        <c:delete val="1"/>
        <c:axPos val="l"/>
        <c:numFmt formatCode="General" sourceLinked="1"/>
        <c:majorTickMark val="out"/>
        <c:minorTickMark val="none"/>
        <c:tickLblPos val="nextTo"/>
        <c:crossAx val="-55590939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579400055875403E-2"/>
          <c:y val="2.9249493479579978E-2"/>
          <c:w val="0.94193540855349767"/>
          <c:h val="0.95360336928968048"/>
        </c:manualLayout>
      </c:layout>
      <c:scatterChart>
        <c:scatterStyle val="smoothMarker"/>
        <c:varyColors val="0"/>
        <c:ser>
          <c:idx val="1"/>
          <c:order val="0"/>
          <c:tx>
            <c:v>Needle</c:v>
          </c:tx>
          <c:spPr>
            <a:ln w="66675">
              <a:solidFill>
                <a:schemeClr val="bg2">
                  <a:lumMod val="90000"/>
                </a:schemeClr>
              </a:solidFill>
              <a:prstDash val="solid"/>
            </a:ln>
            <a:effectLst>
              <a:outerShdw blurRad="114300" dist="139700" dir="5460000" sx="96000" sy="96000" algn="t" rotWithShape="0">
                <a:prstClr val="black">
                  <a:alpha val="54000"/>
                </a:prstClr>
              </a:outerShdw>
            </a:effectLst>
          </c:spPr>
          <c:marker>
            <c:symbol val="none"/>
          </c:marker>
          <c:dPt>
            <c:idx val="1"/>
            <c:bubble3D val="0"/>
            <c:spPr>
              <a:ln w="38100" cap="flat" cmpd="sng" algn="ctr">
                <a:solidFill>
                  <a:schemeClr val="dk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09-442F-A8B9-39CEB0866B56}"/>
              </c:ext>
            </c:extLst>
          </c:dPt>
          <c:xVal>
            <c:numRef>
              <c:f>'Velocimetros '!$AM$34:$AM$35</c:f>
              <c:numCache>
                <c:formatCode>General</c:formatCode>
                <c:ptCount val="2"/>
                <c:pt idx="0">
                  <c:v>5</c:v>
                </c:pt>
                <c:pt idx="1">
                  <c:v>6.3686319720594886</c:v>
                </c:pt>
              </c:numCache>
            </c:numRef>
          </c:xVal>
          <c:yVal>
            <c:numRef>
              <c:f>'Velocimetros '!$AN$34:$AN$35</c:f>
              <c:numCache>
                <c:formatCode>General</c:formatCode>
                <c:ptCount val="2"/>
                <c:pt idx="0">
                  <c:v>5</c:v>
                </c:pt>
                <c:pt idx="1">
                  <c:v>7.6696154264344063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809-442F-A8B9-39CEB0866B56}"/>
            </c:ext>
          </c:extLst>
        </c:ser>
        <c:ser>
          <c:idx val="2"/>
          <c:order val="1"/>
          <c:tx>
            <c:v>Centre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'[1]4'!$I$5</c:f>
              <c:numCache>
                <c:formatCode>General</c:formatCode>
                <c:ptCount val="1"/>
                <c:pt idx="0">
                  <c:v>5</c:v>
                </c:pt>
              </c:numCache>
            </c:numRef>
          </c:xVal>
          <c:yVal>
            <c:numRef>
              <c:f>'[1]4'!$J$5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809-442F-A8B9-39CEB0866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43880000"/>
        <c:axId val="-643874560"/>
      </c:scatterChart>
      <c:valAx>
        <c:axId val="-643880000"/>
        <c:scaling>
          <c:orientation val="minMax"/>
          <c:max val="10"/>
        </c:scaling>
        <c:delete val="1"/>
        <c:axPos val="b"/>
        <c:numFmt formatCode="General" sourceLinked="1"/>
        <c:majorTickMark val="out"/>
        <c:minorTickMark val="none"/>
        <c:tickLblPos val="nextTo"/>
        <c:crossAx val="-643874560"/>
        <c:crosses val="autoZero"/>
        <c:crossBetween val="midCat"/>
      </c:valAx>
      <c:valAx>
        <c:axId val="-643874560"/>
        <c:scaling>
          <c:orientation val="minMax"/>
          <c:max val="10"/>
        </c:scaling>
        <c:delete val="1"/>
        <c:axPos val="l"/>
        <c:numFmt formatCode="General" sourceLinked="1"/>
        <c:majorTickMark val="out"/>
        <c:minorTickMark val="none"/>
        <c:tickLblPos val="nextTo"/>
        <c:crossAx val="-64388000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182602174728159E-3"/>
          <c:y val="3.0776152980877382E-3"/>
          <c:w val="0.86759295713035867"/>
          <c:h val="0.883343033207805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con imagenes 3'!$C$6</c:f>
              <c:strCache>
                <c:ptCount val="1"/>
                <c:pt idx="0">
                  <c:v>misdatos</c:v>
                </c:pt>
              </c:strCache>
            </c:strRef>
          </c:tx>
          <c:spPr>
            <a:ln w="53975">
              <a:solidFill>
                <a:srgbClr val="FFC000"/>
              </a:solidFill>
              <a:headEnd type="oval"/>
              <a:tailEnd type="triangle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noFill/>
              </a:ln>
            </c:spPr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4F5D-4DEC-A271-99F4AAF4753E}"/>
              </c:ext>
            </c:extLst>
          </c:dPt>
          <c:dPt>
            <c:idx val="3"/>
            <c:bubble3D val="0"/>
            <c:spPr>
              <a:ln w="0" cap="flat">
                <a:solidFill>
                  <a:srgbClr val="FFC000"/>
                </a:solidFill>
                <a:prstDash val="sysDot"/>
                <a:headEnd type="oval"/>
                <a:tailEnd type="triangle"/>
              </a:ln>
            </c:spPr>
            <c:extLst>
              <c:ext xmlns:c16="http://schemas.microsoft.com/office/drawing/2014/chart" uri="{C3380CC4-5D6E-409C-BE32-E72D297353CC}">
                <c16:uniqueId val="{00000002-4F5D-4DEC-A271-99F4AAF4753E}"/>
              </c:ext>
            </c:extLst>
          </c:dPt>
          <c:xVal>
            <c:numRef>
              <c:f>'Velocimetros con imagenes 3'!$B$38:$B$43</c:f>
              <c:numCache>
                <c:formatCode>0.0000</c:formatCode>
                <c:ptCount val="6"/>
                <c:pt idx="0" formatCode="General">
                  <c:v>0</c:v>
                </c:pt>
                <c:pt idx="1">
                  <c:v>4.0095293588476553</c:v>
                </c:pt>
                <c:pt idx="3" formatCode="General">
                  <c:v>-4.5</c:v>
                </c:pt>
              </c:numCache>
            </c:numRef>
          </c:xVal>
          <c:yVal>
            <c:numRef>
              <c:f>'Velocimetros con imagenes 3'!$C$38:$C$43</c:f>
              <c:numCache>
                <c:formatCode>0.0000</c:formatCode>
                <c:ptCount val="6"/>
                <c:pt idx="0" formatCode="General">
                  <c:v>0</c:v>
                </c:pt>
                <c:pt idx="1">
                  <c:v>2.0429572488279604</c:v>
                </c:pt>
                <c:pt idx="3" formatCode="General">
                  <c:v>5.51316804708879E-16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F5D-4DEC-A271-99F4AAF47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5914288"/>
        <c:axId val="-555910480"/>
      </c:scatterChart>
      <c:valAx>
        <c:axId val="-555914288"/>
        <c:scaling>
          <c:orientation val="minMax"/>
          <c:max val="5"/>
          <c:min val="-5"/>
        </c:scaling>
        <c:delete val="1"/>
        <c:axPos val="b"/>
        <c:numFmt formatCode="General" sourceLinked="1"/>
        <c:majorTickMark val="out"/>
        <c:minorTickMark val="none"/>
        <c:tickLblPos val="none"/>
        <c:crossAx val="-555910480"/>
        <c:crosses val="autoZero"/>
        <c:crossBetween val="midCat"/>
        <c:majorUnit val="1"/>
      </c:valAx>
      <c:valAx>
        <c:axId val="-555910480"/>
        <c:scaling>
          <c:orientation val="minMax"/>
          <c:max val="5"/>
          <c:min val="-1"/>
        </c:scaling>
        <c:delete val="1"/>
        <c:axPos val="l"/>
        <c:numFmt formatCode="General" sourceLinked="1"/>
        <c:majorTickMark val="out"/>
        <c:minorTickMark val="none"/>
        <c:tickLblPos val="none"/>
        <c:crossAx val="-555914288"/>
        <c:crosses val="autoZero"/>
        <c:crossBetween val="midCat"/>
        <c:majorUnit val="1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182602174728159E-3"/>
          <c:y val="3.0776152980877382E-3"/>
          <c:w val="0.86759295713035867"/>
          <c:h val="0.883343033207805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con imagenes 3'!$C$6</c:f>
              <c:strCache>
                <c:ptCount val="1"/>
                <c:pt idx="0">
                  <c:v>misdatos</c:v>
                </c:pt>
              </c:strCache>
            </c:strRef>
          </c:tx>
          <c:spPr>
            <a:ln w="53975">
              <a:solidFill>
                <a:srgbClr val="336699"/>
              </a:solidFill>
              <a:headEnd type="oval"/>
              <a:tailEnd type="triangle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noFill/>
              </a:ln>
            </c:spPr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55E1-4D51-B92E-3F38AAE1BBE4}"/>
              </c:ext>
            </c:extLst>
          </c:dPt>
          <c:dPt>
            <c:idx val="3"/>
            <c:bubble3D val="0"/>
            <c:spPr>
              <a:ln w="0" cap="flat">
                <a:noFill/>
                <a:prstDash val="sysDot"/>
                <a:headEnd type="oval"/>
                <a:tailEnd type="triangle"/>
              </a:ln>
            </c:spPr>
            <c:extLst>
              <c:ext xmlns:c16="http://schemas.microsoft.com/office/drawing/2014/chart" uri="{C3380CC4-5D6E-409C-BE32-E72D297353CC}">
                <c16:uniqueId val="{00000002-55E1-4D51-B92E-3F38AAE1BBE4}"/>
              </c:ext>
            </c:extLst>
          </c:dPt>
          <c:xVal>
            <c:numRef>
              <c:f>'Velocimetros con imagenes 3'!$B$38:$B$43</c:f>
              <c:numCache>
                <c:formatCode>0.0000</c:formatCode>
                <c:ptCount val="6"/>
                <c:pt idx="0" formatCode="General">
                  <c:v>0</c:v>
                </c:pt>
                <c:pt idx="1">
                  <c:v>4.0095293588476553</c:v>
                </c:pt>
                <c:pt idx="3" formatCode="General">
                  <c:v>-4.5</c:v>
                </c:pt>
              </c:numCache>
            </c:numRef>
          </c:xVal>
          <c:yVal>
            <c:numRef>
              <c:f>'Velocimetros con imagenes 3'!$C$38:$C$43</c:f>
              <c:numCache>
                <c:formatCode>0.0000</c:formatCode>
                <c:ptCount val="6"/>
                <c:pt idx="0" formatCode="General">
                  <c:v>0</c:v>
                </c:pt>
                <c:pt idx="1">
                  <c:v>2.0429572488279604</c:v>
                </c:pt>
                <c:pt idx="3" formatCode="General">
                  <c:v>5.51316804708879E-16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5E1-4D51-B92E-3F38AAE1B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5918096"/>
        <c:axId val="-555913744"/>
      </c:scatterChart>
      <c:valAx>
        <c:axId val="-555918096"/>
        <c:scaling>
          <c:orientation val="minMax"/>
          <c:max val="5"/>
          <c:min val="-5"/>
        </c:scaling>
        <c:delete val="1"/>
        <c:axPos val="b"/>
        <c:numFmt formatCode="General" sourceLinked="1"/>
        <c:majorTickMark val="out"/>
        <c:minorTickMark val="none"/>
        <c:tickLblPos val="none"/>
        <c:crossAx val="-555913744"/>
        <c:crosses val="autoZero"/>
        <c:crossBetween val="midCat"/>
        <c:majorUnit val="1"/>
      </c:valAx>
      <c:valAx>
        <c:axId val="-555913744"/>
        <c:scaling>
          <c:orientation val="minMax"/>
          <c:max val="5"/>
          <c:min val="-1"/>
        </c:scaling>
        <c:delete val="1"/>
        <c:axPos val="l"/>
        <c:numFmt formatCode="General" sourceLinked="1"/>
        <c:majorTickMark val="out"/>
        <c:minorTickMark val="none"/>
        <c:tickLblPos val="none"/>
        <c:crossAx val="-555918096"/>
        <c:crosses val="autoZero"/>
        <c:crossBetween val="midCat"/>
        <c:majorUnit val="1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-555904496"/>
        <c:axId val="-555901776"/>
      </c:scatterChart>
      <c:valAx>
        <c:axId val="-555904496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555901776"/>
        <c:crosses val="autoZero"/>
        <c:crossBetween val="midCat"/>
      </c:valAx>
      <c:valAx>
        <c:axId val="-555901776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5559044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4206974128236"/>
          <c:y val="3.07748487960744E-3"/>
          <c:w val="0.86759295713035867"/>
          <c:h val="0.883343033207805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con imagenes 3'!$C$6</c:f>
              <c:strCache>
                <c:ptCount val="1"/>
                <c:pt idx="0">
                  <c:v>misdatos</c:v>
                </c:pt>
              </c:strCache>
            </c:strRef>
          </c:tx>
          <c:spPr>
            <a:ln w="53975">
              <a:solidFill>
                <a:srgbClr val="336699"/>
              </a:solidFill>
              <a:headEnd type="oval"/>
              <a:tailEnd type="triangle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noFill/>
              </a:ln>
            </c:spPr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7F40-46DC-9696-37E442175E47}"/>
              </c:ext>
            </c:extLst>
          </c:dPt>
          <c:dPt>
            <c:idx val="3"/>
            <c:bubble3D val="0"/>
            <c:spPr>
              <a:ln w="0" cap="flat">
                <a:noFill/>
                <a:prstDash val="sysDot"/>
                <a:headEnd type="oval"/>
                <a:tailEnd type="triangle"/>
              </a:ln>
            </c:spPr>
            <c:extLst>
              <c:ext xmlns:c16="http://schemas.microsoft.com/office/drawing/2014/chart" uri="{C3380CC4-5D6E-409C-BE32-E72D297353CC}">
                <c16:uniqueId val="{00000002-7F40-46DC-9696-37E442175E47}"/>
              </c:ext>
            </c:extLst>
          </c:dPt>
          <c:xVal>
            <c:numRef>
              <c:f>'Velocimetros con imagenes 3'!$B$38:$B$43</c:f>
              <c:numCache>
                <c:formatCode>0.0000</c:formatCode>
                <c:ptCount val="6"/>
                <c:pt idx="0" formatCode="General">
                  <c:v>0</c:v>
                </c:pt>
                <c:pt idx="1">
                  <c:v>4.0095293588476553</c:v>
                </c:pt>
                <c:pt idx="3" formatCode="General">
                  <c:v>-4.5</c:v>
                </c:pt>
              </c:numCache>
            </c:numRef>
          </c:xVal>
          <c:yVal>
            <c:numRef>
              <c:f>'Velocimetros con imagenes 3'!$C$38:$C$43</c:f>
              <c:numCache>
                <c:formatCode>0.0000</c:formatCode>
                <c:ptCount val="6"/>
                <c:pt idx="0" formatCode="General">
                  <c:v>0</c:v>
                </c:pt>
                <c:pt idx="1">
                  <c:v>2.0429572488279604</c:v>
                </c:pt>
                <c:pt idx="3" formatCode="General">
                  <c:v>5.51316804708879E-16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F40-46DC-9696-37E442175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5903952"/>
        <c:axId val="-555912112"/>
      </c:scatterChart>
      <c:valAx>
        <c:axId val="-555903952"/>
        <c:scaling>
          <c:orientation val="minMax"/>
          <c:max val="5"/>
          <c:min val="-5"/>
        </c:scaling>
        <c:delete val="1"/>
        <c:axPos val="b"/>
        <c:numFmt formatCode="General" sourceLinked="1"/>
        <c:majorTickMark val="out"/>
        <c:minorTickMark val="none"/>
        <c:tickLblPos val="none"/>
        <c:crossAx val="-555912112"/>
        <c:crosses val="autoZero"/>
        <c:crossBetween val="midCat"/>
        <c:majorUnit val="1"/>
      </c:valAx>
      <c:valAx>
        <c:axId val="-555912112"/>
        <c:scaling>
          <c:orientation val="minMax"/>
          <c:max val="5"/>
          <c:min val="-1"/>
        </c:scaling>
        <c:delete val="1"/>
        <c:axPos val="l"/>
        <c:numFmt formatCode="General" sourceLinked="1"/>
        <c:majorTickMark val="out"/>
        <c:minorTickMark val="none"/>
        <c:tickLblPos val="none"/>
        <c:crossAx val="-555903952"/>
        <c:crosses val="autoZero"/>
        <c:crossBetween val="midCat"/>
        <c:majorUnit val="1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1"/>
        </c:manualLayout>
      </c:layout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-555914832"/>
        <c:axId val="-555916464"/>
      </c:scatterChart>
      <c:valAx>
        <c:axId val="-555914832"/>
        <c:scaling>
          <c:orientation val="minMax"/>
          <c:max val="100"/>
          <c:min val="0"/>
        </c:scaling>
        <c:delete val="1"/>
        <c:axPos val="b"/>
        <c:numFmt formatCode="0.0" sourceLinked="1"/>
        <c:majorTickMark val="out"/>
        <c:minorTickMark val="none"/>
        <c:tickLblPos val="none"/>
        <c:crossAx val="-555916464"/>
        <c:crosses val="autoZero"/>
        <c:crossBetween val="midCat"/>
      </c:valAx>
      <c:valAx>
        <c:axId val="-555916464"/>
        <c:scaling>
          <c:orientation val="minMax"/>
          <c:max val="60"/>
          <c:min val="-10"/>
        </c:scaling>
        <c:delete val="1"/>
        <c:axPos val="l"/>
        <c:numFmt formatCode="0.0" sourceLinked="1"/>
        <c:majorTickMark val="out"/>
        <c:minorTickMark val="none"/>
        <c:tickLblPos val="none"/>
        <c:crossAx val="-5559148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4206974128236"/>
          <c:y val="3.07748487960744E-3"/>
          <c:w val="0.86759295713035867"/>
          <c:h val="0.883343033207805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con imagenes 3'!$C$6</c:f>
              <c:strCache>
                <c:ptCount val="1"/>
                <c:pt idx="0">
                  <c:v>misdatos</c:v>
                </c:pt>
              </c:strCache>
            </c:strRef>
          </c:tx>
          <c:spPr>
            <a:ln w="53975">
              <a:solidFill>
                <a:srgbClr val="336699"/>
              </a:solidFill>
              <a:headEnd type="oval"/>
              <a:tailEnd type="triangle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noFill/>
              </a:ln>
            </c:spPr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8929-431A-811D-5D19E33C4778}"/>
              </c:ext>
            </c:extLst>
          </c:dPt>
          <c:dPt>
            <c:idx val="3"/>
            <c:bubble3D val="0"/>
            <c:spPr>
              <a:ln w="0" cap="flat">
                <a:noFill/>
                <a:prstDash val="sysDot"/>
                <a:headEnd type="oval"/>
                <a:tailEnd type="triangle"/>
              </a:ln>
            </c:spPr>
            <c:extLst>
              <c:ext xmlns:c16="http://schemas.microsoft.com/office/drawing/2014/chart" uri="{C3380CC4-5D6E-409C-BE32-E72D297353CC}">
                <c16:uniqueId val="{00000002-8929-431A-811D-5D19E33C4778}"/>
              </c:ext>
            </c:extLst>
          </c:dPt>
          <c:xVal>
            <c:numRef>
              <c:f>'Velocimetros con imagenes 3'!$B$38:$B$43</c:f>
              <c:numCache>
                <c:formatCode>0.0000</c:formatCode>
                <c:ptCount val="6"/>
                <c:pt idx="0" formatCode="General">
                  <c:v>0</c:v>
                </c:pt>
                <c:pt idx="1">
                  <c:v>4.0095293588476553</c:v>
                </c:pt>
                <c:pt idx="3" formatCode="General">
                  <c:v>-4.5</c:v>
                </c:pt>
              </c:numCache>
            </c:numRef>
          </c:xVal>
          <c:yVal>
            <c:numRef>
              <c:f>'Velocimetros con imagenes 3'!$C$38:$C$43</c:f>
              <c:numCache>
                <c:formatCode>0.0000</c:formatCode>
                <c:ptCount val="6"/>
                <c:pt idx="0" formatCode="General">
                  <c:v>0</c:v>
                </c:pt>
                <c:pt idx="1">
                  <c:v>2.0429572488279604</c:v>
                </c:pt>
                <c:pt idx="3" formatCode="General">
                  <c:v>5.51316804708879E-16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929-431A-811D-5D19E33C4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5917008"/>
        <c:axId val="-555894160"/>
      </c:scatterChart>
      <c:valAx>
        <c:axId val="-555917008"/>
        <c:scaling>
          <c:orientation val="minMax"/>
          <c:max val="5"/>
          <c:min val="-5"/>
        </c:scaling>
        <c:delete val="1"/>
        <c:axPos val="b"/>
        <c:numFmt formatCode="General" sourceLinked="1"/>
        <c:majorTickMark val="out"/>
        <c:minorTickMark val="none"/>
        <c:tickLblPos val="none"/>
        <c:crossAx val="-555894160"/>
        <c:crosses val="autoZero"/>
        <c:crossBetween val="midCat"/>
        <c:majorUnit val="1"/>
      </c:valAx>
      <c:valAx>
        <c:axId val="-555894160"/>
        <c:scaling>
          <c:orientation val="minMax"/>
          <c:max val="5"/>
          <c:min val="-1"/>
        </c:scaling>
        <c:delete val="1"/>
        <c:axPos val="l"/>
        <c:numFmt formatCode="General" sourceLinked="1"/>
        <c:majorTickMark val="out"/>
        <c:minorTickMark val="none"/>
        <c:tickLblPos val="none"/>
        <c:crossAx val="-555917008"/>
        <c:crosses val="autoZero"/>
        <c:crossBetween val="midCat"/>
        <c:majorUnit val="1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4206974128236"/>
          <c:y val="3.07748487960744E-3"/>
          <c:w val="0.86759295713035867"/>
          <c:h val="0.883343033207805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con imagenes 3'!$C$6</c:f>
              <c:strCache>
                <c:ptCount val="1"/>
                <c:pt idx="0">
                  <c:v>misdatos</c:v>
                </c:pt>
              </c:strCache>
            </c:strRef>
          </c:tx>
          <c:spPr>
            <a:ln w="53975">
              <a:solidFill>
                <a:srgbClr val="336699"/>
              </a:solidFill>
              <a:headEnd type="oval"/>
              <a:tailEnd type="triangle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noFill/>
              </a:ln>
            </c:spPr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5708-4276-8F8F-11C330CEACAF}"/>
              </c:ext>
            </c:extLst>
          </c:dPt>
          <c:dPt>
            <c:idx val="3"/>
            <c:bubble3D val="0"/>
            <c:spPr>
              <a:ln w="0" cap="flat">
                <a:noFill/>
                <a:prstDash val="sysDot"/>
                <a:headEnd type="oval"/>
                <a:tailEnd type="triangle"/>
              </a:ln>
            </c:spPr>
            <c:extLst>
              <c:ext xmlns:c16="http://schemas.microsoft.com/office/drawing/2014/chart" uri="{C3380CC4-5D6E-409C-BE32-E72D297353CC}">
                <c16:uniqueId val="{00000002-5708-4276-8F8F-11C330CEACAF}"/>
              </c:ext>
            </c:extLst>
          </c:dPt>
          <c:xVal>
            <c:numRef>
              <c:f>'Velocimetros con imagenes 3'!$B$38:$B$43</c:f>
              <c:numCache>
                <c:formatCode>0.0000</c:formatCode>
                <c:ptCount val="6"/>
                <c:pt idx="0" formatCode="General">
                  <c:v>0</c:v>
                </c:pt>
                <c:pt idx="1">
                  <c:v>4.0095293588476553</c:v>
                </c:pt>
                <c:pt idx="3" formatCode="General">
                  <c:v>-4.5</c:v>
                </c:pt>
              </c:numCache>
            </c:numRef>
          </c:xVal>
          <c:yVal>
            <c:numRef>
              <c:f>'Velocimetros con imagenes 3'!$C$38:$C$43</c:f>
              <c:numCache>
                <c:formatCode>0.0000</c:formatCode>
                <c:ptCount val="6"/>
                <c:pt idx="0" formatCode="General">
                  <c:v>0</c:v>
                </c:pt>
                <c:pt idx="1">
                  <c:v>2.0429572488279604</c:v>
                </c:pt>
                <c:pt idx="3" formatCode="General">
                  <c:v>5.51316804708879E-16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708-4276-8F8F-11C330CEA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5889264"/>
        <c:axId val="-555890896"/>
      </c:scatterChart>
      <c:valAx>
        <c:axId val="-555889264"/>
        <c:scaling>
          <c:orientation val="minMax"/>
          <c:max val="5"/>
          <c:min val="-5"/>
        </c:scaling>
        <c:delete val="1"/>
        <c:axPos val="b"/>
        <c:numFmt formatCode="General" sourceLinked="1"/>
        <c:majorTickMark val="out"/>
        <c:minorTickMark val="none"/>
        <c:tickLblPos val="none"/>
        <c:crossAx val="-555890896"/>
        <c:crosses val="autoZero"/>
        <c:crossBetween val="midCat"/>
        <c:majorUnit val="1"/>
      </c:valAx>
      <c:valAx>
        <c:axId val="-555890896"/>
        <c:scaling>
          <c:orientation val="minMax"/>
          <c:max val="5"/>
          <c:min val="-1"/>
        </c:scaling>
        <c:delete val="1"/>
        <c:axPos val="l"/>
        <c:numFmt formatCode="General" sourceLinked="1"/>
        <c:majorTickMark val="out"/>
        <c:minorTickMark val="none"/>
        <c:tickLblPos val="none"/>
        <c:crossAx val="-555889264"/>
        <c:crosses val="autoZero"/>
        <c:crossBetween val="midCat"/>
        <c:majorUnit val="1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4206974128236"/>
          <c:y val="3.07748487960744E-3"/>
          <c:w val="0.86759295713035867"/>
          <c:h val="0.883343033207805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con imagenes 3'!$C$6</c:f>
              <c:strCache>
                <c:ptCount val="1"/>
                <c:pt idx="0">
                  <c:v>misdatos</c:v>
                </c:pt>
              </c:strCache>
            </c:strRef>
          </c:tx>
          <c:spPr>
            <a:ln w="53975">
              <a:solidFill>
                <a:srgbClr val="336699"/>
              </a:solidFill>
              <a:headEnd type="oval"/>
              <a:tailEnd type="triangle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noFill/>
              </a:ln>
            </c:spPr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FA04-4861-B661-F8E0E3ADAEAA}"/>
              </c:ext>
            </c:extLst>
          </c:dPt>
          <c:dPt>
            <c:idx val="3"/>
            <c:bubble3D val="0"/>
            <c:spPr>
              <a:ln w="0" cap="flat">
                <a:noFill/>
                <a:prstDash val="sysDot"/>
                <a:headEnd type="oval"/>
                <a:tailEnd type="triangle"/>
              </a:ln>
            </c:spPr>
            <c:extLst>
              <c:ext xmlns:c16="http://schemas.microsoft.com/office/drawing/2014/chart" uri="{C3380CC4-5D6E-409C-BE32-E72D297353CC}">
                <c16:uniqueId val="{00000002-FA04-4861-B661-F8E0E3ADAEAA}"/>
              </c:ext>
            </c:extLst>
          </c:dPt>
          <c:xVal>
            <c:numRef>
              <c:f>'Velocimetros con imagenes 3'!$B$38:$B$43</c:f>
              <c:numCache>
                <c:formatCode>0.0000</c:formatCode>
                <c:ptCount val="6"/>
                <c:pt idx="0" formatCode="General">
                  <c:v>0</c:v>
                </c:pt>
                <c:pt idx="1">
                  <c:v>4.0095293588476553</c:v>
                </c:pt>
                <c:pt idx="3" formatCode="General">
                  <c:v>-4.5</c:v>
                </c:pt>
              </c:numCache>
            </c:numRef>
          </c:xVal>
          <c:yVal>
            <c:numRef>
              <c:f>'Velocimetros con imagenes 3'!$C$38:$C$43</c:f>
              <c:numCache>
                <c:formatCode>0.0000</c:formatCode>
                <c:ptCount val="6"/>
                <c:pt idx="0" formatCode="General">
                  <c:v>0</c:v>
                </c:pt>
                <c:pt idx="1">
                  <c:v>2.0429572488279604</c:v>
                </c:pt>
                <c:pt idx="3" formatCode="General">
                  <c:v>5.51316804708879E-16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A04-4861-B661-F8E0E3AD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5892528"/>
        <c:axId val="-555896880"/>
      </c:scatterChart>
      <c:valAx>
        <c:axId val="-555892528"/>
        <c:scaling>
          <c:orientation val="minMax"/>
          <c:max val="5"/>
          <c:min val="-5"/>
        </c:scaling>
        <c:delete val="1"/>
        <c:axPos val="b"/>
        <c:numFmt formatCode="General" sourceLinked="1"/>
        <c:majorTickMark val="out"/>
        <c:minorTickMark val="none"/>
        <c:tickLblPos val="none"/>
        <c:crossAx val="-555896880"/>
        <c:crosses val="autoZero"/>
        <c:crossBetween val="midCat"/>
        <c:majorUnit val="1"/>
      </c:valAx>
      <c:valAx>
        <c:axId val="-555896880"/>
        <c:scaling>
          <c:orientation val="minMax"/>
          <c:max val="5"/>
          <c:min val="-1"/>
        </c:scaling>
        <c:delete val="1"/>
        <c:axPos val="l"/>
        <c:numFmt formatCode="General" sourceLinked="1"/>
        <c:majorTickMark val="out"/>
        <c:minorTickMark val="none"/>
        <c:tickLblPos val="none"/>
        <c:crossAx val="-555892528"/>
        <c:crosses val="autoZero"/>
        <c:crossBetween val="midCat"/>
        <c:majorUnit val="1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4206974128236"/>
          <c:y val="3.07748487960744E-3"/>
          <c:w val="0.86759295713035867"/>
          <c:h val="0.883343033207805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con imagenes 3'!$C$6</c:f>
              <c:strCache>
                <c:ptCount val="1"/>
                <c:pt idx="0">
                  <c:v>misdatos</c:v>
                </c:pt>
              </c:strCache>
            </c:strRef>
          </c:tx>
          <c:spPr>
            <a:ln w="53975">
              <a:solidFill>
                <a:srgbClr val="FFC000"/>
              </a:solidFill>
              <a:headEnd type="oval"/>
              <a:tailEnd type="triangle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noFill/>
              </a:ln>
            </c:spPr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01D0-4347-86EF-856CCB57F45F}"/>
              </c:ext>
            </c:extLst>
          </c:dPt>
          <c:dPt>
            <c:idx val="3"/>
            <c:bubble3D val="0"/>
            <c:spPr>
              <a:ln w="0" cap="flat">
                <a:solidFill>
                  <a:srgbClr val="FFC000"/>
                </a:solidFill>
                <a:prstDash val="sysDot"/>
                <a:headEnd type="oval"/>
                <a:tailEnd type="triangle"/>
              </a:ln>
            </c:spPr>
            <c:extLst>
              <c:ext xmlns:c16="http://schemas.microsoft.com/office/drawing/2014/chart" uri="{C3380CC4-5D6E-409C-BE32-E72D297353CC}">
                <c16:uniqueId val="{00000002-01D0-4347-86EF-856CCB57F45F}"/>
              </c:ext>
            </c:extLst>
          </c:dPt>
          <c:xVal>
            <c:numRef>
              <c:f>'Velocimetros con imagenes 3'!$B$38:$B$43</c:f>
              <c:numCache>
                <c:formatCode>0.0000</c:formatCode>
                <c:ptCount val="6"/>
                <c:pt idx="0" formatCode="General">
                  <c:v>0</c:v>
                </c:pt>
                <c:pt idx="1">
                  <c:v>4.0095293588476553</c:v>
                </c:pt>
                <c:pt idx="3" formatCode="General">
                  <c:v>-4.5</c:v>
                </c:pt>
              </c:numCache>
            </c:numRef>
          </c:xVal>
          <c:yVal>
            <c:numRef>
              <c:f>'Velocimetros con imagenes 3'!$C$38:$C$43</c:f>
              <c:numCache>
                <c:formatCode>0.0000</c:formatCode>
                <c:ptCount val="6"/>
                <c:pt idx="0" formatCode="General">
                  <c:v>0</c:v>
                </c:pt>
                <c:pt idx="1">
                  <c:v>2.0429572488279604</c:v>
                </c:pt>
                <c:pt idx="3" formatCode="General">
                  <c:v>5.51316804708879E-16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1D0-4347-86EF-856CCB57F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5897968"/>
        <c:axId val="-555891440"/>
      </c:scatterChart>
      <c:valAx>
        <c:axId val="-555897968"/>
        <c:scaling>
          <c:orientation val="minMax"/>
          <c:max val="5"/>
          <c:min val="-5"/>
        </c:scaling>
        <c:delete val="1"/>
        <c:axPos val="b"/>
        <c:numFmt formatCode="General" sourceLinked="1"/>
        <c:majorTickMark val="out"/>
        <c:minorTickMark val="none"/>
        <c:tickLblPos val="none"/>
        <c:crossAx val="-555891440"/>
        <c:crosses val="autoZero"/>
        <c:crossBetween val="midCat"/>
        <c:majorUnit val="1"/>
      </c:valAx>
      <c:valAx>
        <c:axId val="-555891440"/>
        <c:scaling>
          <c:orientation val="minMax"/>
          <c:max val="5"/>
          <c:min val="-1"/>
        </c:scaling>
        <c:delete val="1"/>
        <c:axPos val="l"/>
        <c:numFmt formatCode="General" sourceLinked="1"/>
        <c:majorTickMark val="out"/>
        <c:minorTickMark val="none"/>
        <c:tickLblPos val="none"/>
        <c:crossAx val="-555897968"/>
        <c:crosses val="autoZero"/>
        <c:crossBetween val="midCat"/>
        <c:majorUnit val="1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4206974128236"/>
          <c:y val="3.07748487960744E-3"/>
          <c:w val="0.86759295713035867"/>
          <c:h val="0.883343033207805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'Velocimetros con imagenes 3'!$C$6</c:f>
              <c:strCache>
                <c:ptCount val="1"/>
                <c:pt idx="0">
                  <c:v>misdatos</c:v>
                </c:pt>
              </c:strCache>
            </c:strRef>
          </c:tx>
          <c:spPr>
            <a:ln w="53975">
              <a:solidFill>
                <a:srgbClr val="336699"/>
              </a:solidFill>
              <a:headEnd type="oval"/>
              <a:tailEnd type="triangle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noFill/>
              </a:ln>
            </c:spPr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7B25-4C05-BF4A-37164B8E5BB8}"/>
              </c:ext>
            </c:extLst>
          </c:dPt>
          <c:dPt>
            <c:idx val="3"/>
            <c:bubble3D val="0"/>
            <c:spPr>
              <a:ln w="0" cap="flat">
                <a:noFill/>
                <a:prstDash val="sysDot"/>
                <a:headEnd type="oval"/>
                <a:tailEnd type="triangle"/>
              </a:ln>
            </c:spPr>
            <c:extLst>
              <c:ext xmlns:c16="http://schemas.microsoft.com/office/drawing/2014/chart" uri="{C3380CC4-5D6E-409C-BE32-E72D297353CC}">
                <c16:uniqueId val="{00000002-7B25-4C05-BF4A-37164B8E5BB8}"/>
              </c:ext>
            </c:extLst>
          </c:dPt>
          <c:xVal>
            <c:numRef>
              <c:f>'Velocimetros con imagenes 3'!$B$38:$B$43</c:f>
              <c:numCache>
                <c:formatCode>0.0000</c:formatCode>
                <c:ptCount val="6"/>
                <c:pt idx="0" formatCode="General">
                  <c:v>0</c:v>
                </c:pt>
                <c:pt idx="1">
                  <c:v>4.0095293588476553</c:v>
                </c:pt>
                <c:pt idx="3" formatCode="General">
                  <c:v>-4.5</c:v>
                </c:pt>
              </c:numCache>
            </c:numRef>
          </c:xVal>
          <c:yVal>
            <c:numRef>
              <c:f>'Velocimetros con imagenes 3'!$C$38:$C$43</c:f>
              <c:numCache>
                <c:formatCode>0.0000</c:formatCode>
                <c:ptCount val="6"/>
                <c:pt idx="0" formatCode="General">
                  <c:v>0</c:v>
                </c:pt>
                <c:pt idx="1">
                  <c:v>2.0429572488279604</c:v>
                </c:pt>
                <c:pt idx="3" formatCode="General">
                  <c:v>5.51316804708879E-16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B25-4C05-BF4A-37164B8E5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5897424"/>
        <c:axId val="-555895792"/>
      </c:scatterChart>
      <c:valAx>
        <c:axId val="-555897424"/>
        <c:scaling>
          <c:orientation val="minMax"/>
          <c:max val="5"/>
          <c:min val="-5"/>
        </c:scaling>
        <c:delete val="1"/>
        <c:axPos val="b"/>
        <c:numFmt formatCode="General" sourceLinked="1"/>
        <c:majorTickMark val="out"/>
        <c:minorTickMark val="none"/>
        <c:tickLblPos val="none"/>
        <c:crossAx val="-555895792"/>
        <c:crosses val="autoZero"/>
        <c:crossBetween val="midCat"/>
        <c:majorUnit val="1"/>
      </c:valAx>
      <c:valAx>
        <c:axId val="-555895792"/>
        <c:scaling>
          <c:orientation val="minMax"/>
          <c:max val="5"/>
          <c:min val="-1"/>
        </c:scaling>
        <c:delete val="1"/>
        <c:axPos val="l"/>
        <c:numFmt formatCode="General" sourceLinked="1"/>
        <c:majorTickMark val="out"/>
        <c:minorTickMark val="none"/>
        <c:tickLblPos val="none"/>
        <c:crossAx val="-555897424"/>
        <c:crosses val="autoZero"/>
        <c:crossBetween val="midCat"/>
        <c:majorUnit val="1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246721480230672E-2"/>
          <c:y val="5.9090161795873439E-2"/>
          <c:w val="0.92929720775700708"/>
          <c:h val="0.87519255031326271"/>
        </c:manualLayout>
      </c:layout>
      <c:scatterChart>
        <c:scatterStyle val="smoothMarker"/>
        <c:varyColors val="0"/>
        <c:ser>
          <c:idx val="1"/>
          <c:order val="0"/>
          <c:tx>
            <c:v>Needle</c:v>
          </c:tx>
          <c:spPr>
            <a:ln w="66675">
              <a:solidFill>
                <a:schemeClr val="bg2">
                  <a:lumMod val="90000"/>
                </a:schemeClr>
              </a:solidFill>
              <a:prstDash val="solid"/>
            </a:ln>
            <a:effectLst>
              <a:outerShdw blurRad="114300" dist="139700" dir="5460000" sx="96000" sy="96000" algn="t" rotWithShape="0">
                <a:prstClr val="black">
                  <a:alpha val="54000"/>
                </a:prstClr>
              </a:outerShdw>
            </a:effectLst>
          </c:spPr>
          <c:marker>
            <c:symbol val="none"/>
          </c:marker>
          <c:xVal>
            <c:numRef>
              <c:f>'Velocimetros '!$AM$34:$AM$35</c:f>
              <c:numCache>
                <c:formatCode>General</c:formatCode>
                <c:ptCount val="2"/>
                <c:pt idx="0">
                  <c:v>5</c:v>
                </c:pt>
                <c:pt idx="1">
                  <c:v>6.3686319720594886</c:v>
                </c:pt>
              </c:numCache>
            </c:numRef>
          </c:xVal>
          <c:yVal>
            <c:numRef>
              <c:f>'Velocimetros '!$AN$34:$AN$35</c:f>
              <c:numCache>
                <c:formatCode>General</c:formatCode>
                <c:ptCount val="2"/>
                <c:pt idx="0">
                  <c:v>5</c:v>
                </c:pt>
                <c:pt idx="1">
                  <c:v>7.6696154264344063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1B-44B5-9AAA-3CD3A9ED85C9}"/>
            </c:ext>
          </c:extLst>
        </c:ser>
        <c:ser>
          <c:idx val="2"/>
          <c:order val="1"/>
          <c:tx>
            <c:v>Centre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'[1]2'!$I$5</c:f>
              <c:numCache>
                <c:formatCode>General</c:formatCode>
                <c:ptCount val="1"/>
                <c:pt idx="0">
                  <c:v>5</c:v>
                </c:pt>
              </c:numCache>
            </c:numRef>
          </c:xVal>
          <c:yVal>
            <c:numRef>
              <c:f>'[1]2'!$J$5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01B-44B5-9AAA-3CD3A9ED8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43877280"/>
        <c:axId val="-643876192"/>
      </c:scatterChart>
      <c:valAx>
        <c:axId val="-643877280"/>
        <c:scaling>
          <c:orientation val="minMax"/>
          <c:max val="10"/>
        </c:scaling>
        <c:delete val="1"/>
        <c:axPos val="b"/>
        <c:numFmt formatCode="General" sourceLinked="1"/>
        <c:majorTickMark val="out"/>
        <c:minorTickMark val="none"/>
        <c:tickLblPos val="nextTo"/>
        <c:crossAx val="-643876192"/>
        <c:crosses val="autoZero"/>
        <c:crossBetween val="midCat"/>
      </c:valAx>
      <c:valAx>
        <c:axId val="-643876192"/>
        <c:scaling>
          <c:orientation val="minMax"/>
          <c:max val="10"/>
        </c:scaling>
        <c:delete val="1"/>
        <c:axPos val="l"/>
        <c:numFmt formatCode="General" sourceLinked="1"/>
        <c:majorTickMark val="out"/>
        <c:minorTickMark val="none"/>
        <c:tickLblPos val="nextTo"/>
        <c:crossAx val="-64387728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3333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plastic"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 prstMaterial="plastic"/>
            </c:spPr>
            <c:extLst>
              <c:ext xmlns:c16="http://schemas.microsoft.com/office/drawing/2014/chart" uri="{C3380CC4-5D6E-409C-BE32-E72D297353CC}">
                <c16:uniqueId val="{00000001-2C06-4AD4-A660-954E47983206}"/>
              </c:ext>
            </c:extLst>
          </c:dPt>
          <c:val>
            <c:numRef>
              <c:f>'Termo 1'!$C$5</c:f>
              <c:numCache>
                <c:formatCode>0%</c:formatCode>
                <c:ptCount val="1"/>
                <c:pt idx="0">
                  <c:v>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06-4AD4-A660-954E47983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1"/>
        <c:axId val="-555890352"/>
        <c:axId val="-555894704"/>
      </c:barChart>
      <c:catAx>
        <c:axId val="-555890352"/>
        <c:scaling>
          <c:orientation val="minMax"/>
        </c:scaling>
        <c:delete val="1"/>
        <c:axPos val="b"/>
        <c:majorTickMark val="out"/>
        <c:minorTickMark val="none"/>
        <c:tickLblPos val="none"/>
        <c:crossAx val="-555894704"/>
        <c:crosses val="autoZero"/>
        <c:auto val="1"/>
        <c:lblAlgn val="ctr"/>
        <c:lblOffset val="100"/>
        <c:noMultiLvlLbl val="0"/>
      </c:catAx>
      <c:valAx>
        <c:axId val="-555894704"/>
        <c:scaling>
          <c:orientation val="minMax"/>
          <c:max val="1"/>
          <c:min val="0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-555890352"/>
        <c:crosses val="autoZero"/>
        <c:crossBetween val="between"/>
        <c:maj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8000">
                    <a:srgbClr val="F79646"/>
                  </a:gs>
                  <a:gs pos="75000">
                    <a:srgbClr val="C0504D"/>
                  </a:gs>
                </a:gsLst>
                <a:lin ang="7200000" scaled="0"/>
              </a:gradFill>
            </c:spPr>
            <c:extLst>
              <c:ext xmlns:c16="http://schemas.microsoft.com/office/drawing/2014/chart" uri="{C3380CC4-5D6E-409C-BE32-E72D297353CC}">
                <c16:uniqueId val="{00000001-344F-49D3-8CEB-EC653225FE9C}"/>
              </c:ext>
            </c:extLst>
          </c:dPt>
          <c:dPt>
            <c:idx val="1"/>
            <c:bubble3D val="0"/>
            <c:spPr>
              <a:gradFill>
                <a:gsLst>
                  <a:gs pos="18000">
                    <a:srgbClr val="9BBB59"/>
                  </a:gs>
                  <a:gs pos="75000">
                    <a:schemeClr val="accent6"/>
                  </a:gs>
                </a:gsLst>
                <a:lin ang="13200000" scaled="0"/>
              </a:gradFill>
            </c:spPr>
            <c:extLst>
              <c:ext xmlns:c16="http://schemas.microsoft.com/office/drawing/2014/chart" uri="{C3380CC4-5D6E-409C-BE32-E72D297353CC}">
                <c16:uniqueId val="{00000003-344F-49D3-8CEB-EC653225FE9C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5-344F-49D3-8CEB-EC653225FE9C}"/>
              </c:ext>
            </c:extLst>
          </c:dPt>
          <c:cat>
            <c:strRef>
              <c:f>Excel_Gauge1!$K$5:$K$8</c:f>
              <c:strCache>
                <c:ptCount val="4"/>
                <c:pt idx="0">
                  <c:v>Red</c:v>
                </c:pt>
                <c:pt idx="1">
                  <c:v>Amber</c:v>
                </c:pt>
                <c:pt idx="2">
                  <c:v>Green</c:v>
                </c:pt>
                <c:pt idx="3">
                  <c:v>End Gap</c:v>
                </c:pt>
              </c:strCache>
            </c:strRef>
          </c:cat>
          <c:val>
            <c:numRef>
              <c:f>Excel_Gauge1!$L$5:$L$8</c:f>
              <c:numCache>
                <c:formatCode>General</c:formatCode>
                <c:ptCount val="4"/>
                <c:pt idx="0">
                  <c:v>35</c:v>
                </c:pt>
                <c:pt idx="1">
                  <c:v>35</c:v>
                </c:pt>
                <c:pt idx="2">
                  <c:v>30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4F-49D3-8CEB-EC653225F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21"/>
        <c:holeSize val="9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8-344F-49D3-8CEB-EC653225FE9C}"/>
              </c:ext>
            </c:extLst>
          </c:dPt>
          <c:dPt>
            <c:idx val="1"/>
            <c:bubble3D val="0"/>
            <c:spPr>
              <a:solidFill>
                <a:sysClr val="windowText" lastClr="000000"/>
              </a:solidFill>
            </c:spPr>
            <c:extLst>
              <c:ext xmlns:c16="http://schemas.microsoft.com/office/drawing/2014/chart" uri="{C3380CC4-5D6E-409C-BE32-E72D297353CC}">
                <c16:uniqueId val="{0000000A-344F-49D3-8CEB-EC653225FE9C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C-344F-49D3-8CEB-EC653225FE9C}"/>
              </c:ext>
            </c:extLst>
          </c:dPt>
          <c:val>
            <c:numRef>
              <c:f>Excel_Gauge1!$L$18:$L$20</c:f>
              <c:numCache>
                <c:formatCode>General</c:formatCode>
                <c:ptCount val="3"/>
                <c:pt idx="0" formatCode="0">
                  <c:v>44.5</c:v>
                </c:pt>
                <c:pt idx="1">
                  <c:v>1</c:v>
                </c:pt>
                <c:pt idx="2" formatCode="0">
                  <c:v>84.5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44F-49D3-8CEB-EC653225F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21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22825453820224"/>
          <c:y val="9.3308152940562897E-2"/>
          <c:w val="0.64244741172411635"/>
          <c:h val="0.8072220180459481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26000">
                    <a:srgbClr val="C0504D"/>
                  </a:gs>
                  <a:gs pos="68000">
                    <a:srgbClr val="F79646"/>
                  </a:gs>
                </a:gsLst>
                <a:lin ang="17400000" scaled="0"/>
              </a:gradFill>
            </c:spPr>
            <c:extLst>
              <c:ext xmlns:c16="http://schemas.microsoft.com/office/drawing/2014/chart" uri="{C3380CC4-5D6E-409C-BE32-E72D297353CC}">
                <c16:uniqueId val="{00000001-ACF5-4E93-B7BA-768861B42056}"/>
              </c:ext>
            </c:extLst>
          </c:dPt>
          <c:dPt>
            <c:idx val="1"/>
            <c:bubble3D val="0"/>
            <c:spPr>
              <a:gradFill>
                <a:gsLst>
                  <a:gs pos="26000">
                    <a:srgbClr val="F79646"/>
                  </a:gs>
                  <a:gs pos="68000">
                    <a:schemeClr val="accent3"/>
                  </a:gs>
                </a:gsLst>
                <a:lin ang="21594000" scaled="0"/>
              </a:gradFill>
            </c:spPr>
            <c:extLst>
              <c:ext xmlns:c16="http://schemas.microsoft.com/office/drawing/2014/chart" uri="{C3380CC4-5D6E-409C-BE32-E72D297353CC}">
                <c16:uniqueId val="{00000003-ACF5-4E93-B7BA-768861B42056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5-ACF5-4E93-B7BA-768861B42056}"/>
              </c:ext>
            </c:extLst>
          </c:dPt>
          <c:cat>
            <c:strRef>
              <c:f>Excel_Gauge2!$I$8:$I$11</c:f>
              <c:strCache>
                <c:ptCount val="4"/>
                <c:pt idx="0">
                  <c:v>Red</c:v>
                </c:pt>
                <c:pt idx="1">
                  <c:v>Amber</c:v>
                </c:pt>
                <c:pt idx="2">
                  <c:v>Green</c:v>
                </c:pt>
                <c:pt idx="3">
                  <c:v>Gap</c:v>
                </c:pt>
              </c:strCache>
            </c:strRef>
          </c:cat>
          <c:val>
            <c:numRef>
              <c:f>Excel_Gauge2!$J$8:$J$11</c:f>
              <c:numCache>
                <c:formatCode>General</c:formatCode>
                <c:ptCount val="4"/>
                <c:pt idx="0">
                  <c:v>35</c:v>
                </c:pt>
                <c:pt idx="1">
                  <c:v>35</c:v>
                </c:pt>
                <c:pt idx="2">
                  <c:v>30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F5-4E93-B7BA-768861B42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9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8-ACF5-4E93-B7BA-768861B42056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scene3d>
                <a:camera prst="orthographicFront"/>
                <a:lightRig rig="harsh" dir="t"/>
              </a:scene3d>
              <a:sp3d prstMaterial="metal">
                <a:bevelT prst="slope"/>
              </a:sp3d>
            </c:spPr>
            <c:extLst>
              <c:ext xmlns:c16="http://schemas.microsoft.com/office/drawing/2014/chart" uri="{C3380CC4-5D6E-409C-BE32-E72D297353CC}">
                <c16:uniqueId val="{0000000A-ACF5-4E93-B7BA-768861B42056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C-ACF5-4E93-B7BA-768861B42056}"/>
              </c:ext>
            </c:extLst>
          </c:dPt>
          <c:val>
            <c:numRef>
              <c:f>Excel_Gauge2!$J$15:$J$17</c:f>
              <c:numCache>
                <c:formatCode>General</c:formatCode>
                <c:ptCount val="3"/>
                <c:pt idx="0">
                  <c:v>53.5</c:v>
                </c:pt>
                <c:pt idx="1">
                  <c:v>1</c:v>
                </c:pt>
                <c:pt idx="2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F5-4E93-B7BA-768861B42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26000">
                    <a:srgbClr val="C0504D"/>
                  </a:gs>
                  <a:gs pos="68000">
                    <a:srgbClr val="F79646"/>
                  </a:gs>
                </a:gsLst>
                <a:lin ang="17400000" scaled="0"/>
              </a:gradFill>
            </c:spPr>
            <c:extLst>
              <c:ext xmlns:c16="http://schemas.microsoft.com/office/drawing/2014/chart" uri="{C3380CC4-5D6E-409C-BE32-E72D297353CC}">
                <c16:uniqueId val="{00000001-815D-4218-A31B-F81E7D409145}"/>
              </c:ext>
            </c:extLst>
          </c:dPt>
          <c:dPt>
            <c:idx val="1"/>
            <c:bubble3D val="0"/>
            <c:spPr>
              <a:gradFill>
                <a:gsLst>
                  <a:gs pos="26000">
                    <a:srgbClr val="F79646"/>
                  </a:gs>
                  <a:gs pos="68000">
                    <a:schemeClr val="accent3"/>
                  </a:gs>
                </a:gsLst>
                <a:lin ang="21594000" scaled="0"/>
              </a:gradFill>
            </c:spPr>
            <c:extLst>
              <c:ext xmlns:c16="http://schemas.microsoft.com/office/drawing/2014/chart" uri="{C3380CC4-5D6E-409C-BE32-E72D297353CC}">
                <c16:uniqueId val="{00000003-815D-4218-A31B-F81E7D409145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5-815D-4218-A31B-F81E7D409145}"/>
              </c:ext>
            </c:extLst>
          </c:dPt>
          <c:cat>
            <c:strRef>
              <c:f>Excel_Gauge2!$I$8:$I$11</c:f>
              <c:strCache>
                <c:ptCount val="4"/>
                <c:pt idx="0">
                  <c:v>Red</c:v>
                </c:pt>
                <c:pt idx="1">
                  <c:v>Amber</c:v>
                </c:pt>
                <c:pt idx="2">
                  <c:v>Green</c:v>
                </c:pt>
                <c:pt idx="3">
                  <c:v>Gap</c:v>
                </c:pt>
              </c:strCache>
            </c:strRef>
          </c:cat>
          <c:val>
            <c:numRef>
              <c:f>Excel_Gauge3!$S$5:$S$8</c:f>
              <c:numCache>
                <c:formatCode>General</c:formatCode>
                <c:ptCount val="4"/>
                <c:pt idx="0">
                  <c:v>35</c:v>
                </c:pt>
                <c:pt idx="1">
                  <c:v>35</c:v>
                </c:pt>
                <c:pt idx="2">
                  <c:v>30</c:v>
                </c:pt>
                <c:pt idx="3">
                  <c:v>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5D-4218-A31B-F81E7D409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9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8-815D-4218-A31B-F81E7D409145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scene3d>
                <a:camera prst="orthographicFront"/>
                <a:lightRig rig="harsh" dir="t"/>
              </a:scene3d>
              <a:sp3d prstMaterial="metal">
                <a:bevelT prst="slope"/>
              </a:sp3d>
            </c:spPr>
            <c:extLst>
              <c:ext xmlns:c16="http://schemas.microsoft.com/office/drawing/2014/chart" uri="{C3380CC4-5D6E-409C-BE32-E72D297353CC}">
                <c16:uniqueId val="{0000000A-815D-4218-A31B-F81E7D409145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C-815D-4218-A31B-F81E7D409145}"/>
              </c:ext>
            </c:extLst>
          </c:dPt>
          <c:val>
            <c:numRef>
              <c:f>Excel_Gauge3!$S$12:$S$14</c:f>
              <c:numCache>
                <c:formatCode>General</c:formatCode>
                <c:ptCount val="3"/>
                <c:pt idx="0">
                  <c:v>23</c:v>
                </c:pt>
                <c:pt idx="1">
                  <c:v>2</c:v>
                </c:pt>
                <c:pt idx="2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15D-4218-A31B-F81E7D409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46000">
                    <a:srgbClr val="C0504D"/>
                  </a:gs>
                  <a:gs pos="0">
                    <a:srgbClr val="F79646"/>
                  </a:gs>
                </a:gsLst>
                <a:lin ang="7800000" scaled="0"/>
              </a:gradFill>
            </c:spPr>
            <c:extLst>
              <c:ext xmlns:c16="http://schemas.microsoft.com/office/drawing/2014/chart" uri="{C3380CC4-5D6E-409C-BE32-E72D297353CC}">
                <c16:uniqueId val="{00000001-65E8-466D-B8F1-225EE46511D4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rgbClr val="9BBB59"/>
                  </a:gs>
                  <a:gs pos="57000">
                    <a:srgbClr val="F79646"/>
                  </a:gs>
                </a:gsLst>
                <a:lin ang="600000" scaled="0"/>
              </a:gradFill>
            </c:spPr>
            <c:extLst>
              <c:ext xmlns:c16="http://schemas.microsoft.com/office/drawing/2014/chart" uri="{C3380CC4-5D6E-409C-BE32-E72D297353CC}">
                <c16:uniqueId val="{00000003-65E8-466D-B8F1-225EE46511D4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5-65E8-466D-B8F1-225EE46511D4}"/>
              </c:ext>
            </c:extLst>
          </c:dPt>
          <c:cat>
            <c:strRef>
              <c:f>Excel_Gauge4!$I$5:$I$8</c:f>
              <c:strCache>
                <c:ptCount val="4"/>
                <c:pt idx="0">
                  <c:v>Red</c:v>
                </c:pt>
                <c:pt idx="1">
                  <c:v>Amber</c:v>
                </c:pt>
                <c:pt idx="2">
                  <c:v>Green</c:v>
                </c:pt>
                <c:pt idx="3">
                  <c:v>Gap</c:v>
                </c:pt>
              </c:strCache>
            </c:strRef>
          </c:cat>
          <c:val>
            <c:numRef>
              <c:f>Excel_Gauge4!$J$5:$J$8</c:f>
              <c:numCache>
                <c:formatCode>General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20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E8-466D-B8F1-225EE4651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22"/>
        <c:holeSize val="78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8-65E8-466D-B8F1-225EE46511D4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0">
                <a:solidFill>
                  <a:schemeClr val="tx1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65E8-466D-B8F1-225EE46511D4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C-65E8-466D-B8F1-225EE46511D4}"/>
              </c:ext>
            </c:extLst>
          </c:dPt>
          <c:val>
            <c:numRef>
              <c:f>Excel_Gauge4!$J$12:$J$14</c:f>
              <c:numCache>
                <c:formatCode>General</c:formatCode>
                <c:ptCount val="3"/>
                <c:pt idx="0">
                  <c:v>19.5</c:v>
                </c:pt>
                <c:pt idx="1">
                  <c:v>1</c:v>
                </c:pt>
                <c:pt idx="2">
                  <c:v>109.5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E8-466D-B8F1-225EE4651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22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accent3">
            <a:lumMod val="67000"/>
          </a:schemeClr>
        </a:gs>
        <a:gs pos="28000">
          <a:schemeClr val="accent3">
            <a:lumMod val="97000"/>
            <a:lumOff val="3000"/>
          </a:schemeClr>
        </a:gs>
        <a:gs pos="100000">
          <a:schemeClr val="accent3">
            <a:lumMod val="60000"/>
            <a:lumOff val="40000"/>
          </a:schemeClr>
        </a:gs>
      </a:gsLst>
      <a:lin ang="16200000" scaled="1"/>
      <a:tileRect/>
    </a:gradFill>
    <a:ln>
      <a:noFill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1-DE1C-44A7-8DA5-7BB06D3DCAB2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3-DE1C-44A7-8DA5-7BB06D3DCAB2}"/>
              </c:ext>
            </c:extLst>
          </c:dPt>
          <c:cat>
            <c:strRef>
              <c:f>Excel_Gauge5!$C$32:$C$34</c:f>
              <c:strCache>
                <c:ptCount val="3"/>
                <c:pt idx="0">
                  <c:v>Figure</c:v>
                </c:pt>
                <c:pt idx="1">
                  <c:v>Needle</c:v>
                </c:pt>
                <c:pt idx="2">
                  <c:v>Offset</c:v>
                </c:pt>
              </c:strCache>
            </c:strRef>
          </c:cat>
          <c:val>
            <c:numRef>
              <c:f>Excel_Gauge5!$D$32:$D$34</c:f>
              <c:numCache>
                <c:formatCode>0%</c:formatCode>
                <c:ptCount val="3"/>
                <c:pt idx="0">
                  <c:v>0.3</c:v>
                </c:pt>
                <c:pt idx="1">
                  <c:v>0.02</c:v>
                </c:pt>
                <c:pt idx="2">
                  <c:v>1.04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1C-44A7-8DA5-7BB06D3DC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26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1-C251-4BD3-9DCF-623D95D652F3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3-C251-4BD3-9DCF-623D95D652F3}"/>
              </c:ext>
            </c:extLst>
          </c:dPt>
          <c:cat>
            <c:strRef>
              <c:f>Excel_Gauge5!$F$32:$F$34</c:f>
              <c:strCache>
                <c:ptCount val="3"/>
                <c:pt idx="0">
                  <c:v>Figure</c:v>
                </c:pt>
                <c:pt idx="1">
                  <c:v>Needle</c:v>
                </c:pt>
                <c:pt idx="2">
                  <c:v>Offset</c:v>
                </c:pt>
              </c:strCache>
            </c:strRef>
          </c:cat>
          <c:val>
            <c:numRef>
              <c:f>Excel_Gauge5!$G$32:$G$34</c:f>
              <c:numCache>
                <c:formatCode>0%</c:formatCode>
                <c:ptCount val="3"/>
                <c:pt idx="0">
                  <c:v>0.74</c:v>
                </c:pt>
                <c:pt idx="1">
                  <c:v>0.02</c:v>
                </c:pt>
                <c:pt idx="2">
                  <c:v>0.60000000000000009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51-4BD3-9DCF-623D95D65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26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1-EC99-4FC3-A726-68C84C2BC8FB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3-EC99-4FC3-A726-68C84C2BC8FB}"/>
              </c:ext>
            </c:extLst>
          </c:dPt>
          <c:cat>
            <c:strRef>
              <c:f>Excel_Gauge5!$I$32:$I$34</c:f>
              <c:strCache>
                <c:ptCount val="3"/>
                <c:pt idx="0">
                  <c:v>Figure</c:v>
                </c:pt>
                <c:pt idx="1">
                  <c:v>Needle</c:v>
                </c:pt>
                <c:pt idx="2">
                  <c:v>Offset</c:v>
                </c:pt>
              </c:strCache>
            </c:strRef>
          </c:cat>
          <c:val>
            <c:numRef>
              <c:f>Excel_Gauge5!$J$32:$J$34</c:f>
              <c:numCache>
                <c:formatCode>0%</c:formatCode>
                <c:ptCount val="3"/>
                <c:pt idx="0">
                  <c:v>0.6</c:v>
                </c:pt>
                <c:pt idx="1">
                  <c:v>0.02</c:v>
                </c:pt>
                <c:pt idx="2">
                  <c:v>0.7400000000000001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99-4FC3-A726-68C84C2BC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26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1-2CCB-4E27-A740-CC21217397EB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3-2CCB-4E27-A740-CC21217397EB}"/>
              </c:ext>
            </c:extLst>
          </c:dPt>
          <c:cat>
            <c:strRef>
              <c:f>Excel_Gauge5!$L$32:$L$34</c:f>
              <c:strCache>
                <c:ptCount val="3"/>
                <c:pt idx="0">
                  <c:v>Figure</c:v>
                </c:pt>
                <c:pt idx="1">
                  <c:v>Needle</c:v>
                </c:pt>
                <c:pt idx="2">
                  <c:v>Offset</c:v>
                </c:pt>
              </c:strCache>
            </c:strRef>
          </c:cat>
          <c:val>
            <c:numRef>
              <c:f>Excel_Gauge5!$M$32:$M$34</c:f>
              <c:numCache>
                <c:formatCode>0%</c:formatCode>
                <c:ptCount val="3"/>
                <c:pt idx="0">
                  <c:v>0.85</c:v>
                </c:pt>
                <c:pt idx="1">
                  <c:v>0.02</c:v>
                </c:pt>
                <c:pt idx="2">
                  <c:v>0.4900000000000001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CB-4E27-A740-CC2121739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26"/>
      </c:pie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3473880449009E-2"/>
          <c:y val="5.3314091546454771E-2"/>
          <c:w val="0.92929720775700708"/>
          <c:h val="0.87519255031326271"/>
        </c:manualLayout>
      </c:layout>
      <c:scatterChart>
        <c:scatterStyle val="smoothMarker"/>
        <c:varyColors val="0"/>
        <c:ser>
          <c:idx val="1"/>
          <c:order val="0"/>
          <c:tx>
            <c:v>Needle</c:v>
          </c:tx>
          <c:spPr>
            <a:ln w="66675">
              <a:solidFill>
                <a:schemeClr val="bg2">
                  <a:lumMod val="90000"/>
                </a:schemeClr>
              </a:solidFill>
              <a:prstDash val="solid"/>
            </a:ln>
            <a:effectLst>
              <a:outerShdw blurRad="114300" dist="139700" dir="5460000" sx="96000" sy="96000" algn="t" rotWithShape="0">
                <a:prstClr val="black">
                  <a:alpha val="54000"/>
                </a:prstClr>
              </a:outerShdw>
            </a:effectLst>
          </c:spPr>
          <c:marker>
            <c:symbol val="none"/>
          </c:marker>
          <c:xVal>
            <c:numRef>
              <c:f>'Velocimetros '!$AM$34:$AM$35</c:f>
              <c:numCache>
                <c:formatCode>General</c:formatCode>
                <c:ptCount val="2"/>
                <c:pt idx="0">
                  <c:v>5</c:v>
                </c:pt>
                <c:pt idx="1">
                  <c:v>6.3686319720594886</c:v>
                </c:pt>
              </c:numCache>
            </c:numRef>
          </c:xVal>
          <c:yVal>
            <c:numRef>
              <c:f>'Velocimetros '!$AN$34:$AN$35</c:f>
              <c:numCache>
                <c:formatCode>General</c:formatCode>
                <c:ptCount val="2"/>
                <c:pt idx="0">
                  <c:v>5</c:v>
                </c:pt>
                <c:pt idx="1">
                  <c:v>7.6696154264344063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A0-453F-AE1C-803277E96220}"/>
            </c:ext>
          </c:extLst>
        </c:ser>
        <c:ser>
          <c:idx val="2"/>
          <c:order val="1"/>
          <c:tx>
            <c:v>Centre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'[1]1'!$I$5</c:f>
              <c:numCache>
                <c:formatCode>General</c:formatCode>
                <c:ptCount val="1"/>
                <c:pt idx="0">
                  <c:v>5</c:v>
                </c:pt>
              </c:numCache>
            </c:numRef>
          </c:xVal>
          <c:yVal>
            <c:numRef>
              <c:f>'[1]1'!$J$5</c:f>
              <c:numCache>
                <c:formatCode>General</c:formatCode>
                <c:ptCount val="1"/>
                <c:pt idx="0">
                  <c:v>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A0-453F-AE1C-803277E96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43873472"/>
        <c:axId val="-643872928"/>
      </c:scatterChart>
      <c:valAx>
        <c:axId val="-643873472"/>
        <c:scaling>
          <c:orientation val="minMax"/>
          <c:max val="10"/>
        </c:scaling>
        <c:delete val="1"/>
        <c:axPos val="b"/>
        <c:numFmt formatCode="General" sourceLinked="1"/>
        <c:majorTickMark val="out"/>
        <c:minorTickMark val="none"/>
        <c:tickLblPos val="nextTo"/>
        <c:crossAx val="-643872928"/>
        <c:crosses val="autoZero"/>
        <c:crossBetween val="midCat"/>
      </c:valAx>
      <c:valAx>
        <c:axId val="-643872928"/>
        <c:scaling>
          <c:orientation val="minMax"/>
          <c:max val="10"/>
        </c:scaling>
        <c:delete val="1"/>
        <c:axPos val="l"/>
        <c:numFmt formatCode="General" sourceLinked="1"/>
        <c:majorTickMark val="out"/>
        <c:minorTickMark val="none"/>
        <c:tickLblPos val="nextTo"/>
        <c:crossAx val="-64387347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63279098457706E-2"/>
          <c:y val="1.6342945790910397E-2"/>
          <c:w val="0.84739203216708281"/>
          <c:h val="0.8452972491874520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 flip="none" rotWithShape="1">
                <a:gsLst>
                  <a:gs pos="26000">
                    <a:srgbClr val="FFC000"/>
                  </a:gs>
                  <a:gs pos="82000">
                    <a:srgbClr val="C00000"/>
                  </a:gs>
                </a:gsLst>
                <a:lin ang="10800000" scaled="1"/>
                <a:tileRect/>
              </a:gradFill>
            </c:spPr>
            <c:extLst>
              <c:ext xmlns:c16="http://schemas.microsoft.com/office/drawing/2014/chart" uri="{C3380CC4-5D6E-409C-BE32-E72D297353CC}">
                <c16:uniqueId val="{00000001-143F-4203-BCAC-5560F5740C26}"/>
              </c:ext>
            </c:extLst>
          </c:dPt>
          <c:dPt>
            <c:idx val="1"/>
            <c:bubble3D val="0"/>
            <c:spPr>
              <a:gradFill flip="none" rotWithShape="1">
                <a:gsLst>
                  <a:gs pos="23000">
                    <a:srgbClr val="FFC000"/>
                  </a:gs>
                  <a:gs pos="100000">
                    <a:schemeClr val="accent3">
                      <a:lumMod val="60000"/>
                      <a:lumOff val="40000"/>
                    </a:schemeClr>
                  </a:gs>
                </a:gsLst>
                <a:lin ang="0" scaled="1"/>
                <a:tileRect/>
              </a:gradFill>
            </c:spPr>
            <c:extLst>
              <c:ext xmlns:c16="http://schemas.microsoft.com/office/drawing/2014/chart" uri="{C3380CC4-5D6E-409C-BE32-E72D297353CC}">
                <c16:uniqueId val="{00000003-143F-4203-BCAC-5560F5740C26}"/>
              </c:ext>
            </c:extLst>
          </c:dPt>
          <c:dPt>
            <c:idx val="2"/>
            <c:bubble3D val="0"/>
            <c:spPr>
              <a:gradFill flip="none" rotWithShape="1">
                <a:gsLst>
                  <a:gs pos="19000">
                    <a:schemeClr val="accent3">
                      <a:lumMod val="60000"/>
                      <a:lumOff val="40000"/>
                    </a:schemeClr>
                  </a:gs>
                  <a:gs pos="40000">
                    <a:schemeClr val="accent3">
                      <a:lumMod val="75000"/>
                    </a:schemeClr>
                  </a:gs>
                </a:gsLst>
                <a:lin ang="2700000" scaled="1"/>
                <a:tileRect/>
              </a:gradFill>
            </c:spPr>
            <c:extLst>
              <c:ext xmlns:c16="http://schemas.microsoft.com/office/drawing/2014/chart" uri="{C3380CC4-5D6E-409C-BE32-E72D297353CC}">
                <c16:uniqueId val="{00000005-143F-4203-BCAC-5560F5740C26}"/>
              </c:ext>
            </c:extLst>
          </c:dPt>
          <c:dPt>
            <c:idx val="3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143F-4203-BCAC-5560F5740C26}"/>
              </c:ext>
            </c:extLst>
          </c:dPt>
          <c:cat>
            <c:strLit>
              <c:ptCount val="4"/>
              <c:pt idx="0">
                <c:v>Red</c:v>
              </c:pt>
              <c:pt idx="1">
                <c:v>Amber</c:v>
              </c:pt>
              <c:pt idx="2">
                <c:v>Green</c:v>
              </c:pt>
              <c:pt idx="3">
                <c:v>End Gap</c:v>
              </c:pt>
            </c:strLit>
          </c:cat>
          <c:val>
            <c:numRef>
              <c:f>Excel_Gauge6!$D$15:$D$18</c:f>
              <c:numCache>
                <c:formatCode>General</c:formatCode>
                <c:ptCount val="4"/>
                <c:pt idx="0">
                  <c:v>20</c:v>
                </c:pt>
                <c:pt idx="1">
                  <c:v>40</c:v>
                </c:pt>
                <c:pt idx="2">
                  <c:v>40</c:v>
                </c:pt>
                <c:pt idx="3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3F-4203-BCAC-5560F5740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40"/>
        <c:holeSize val="90"/>
      </c:doughnutChart>
      <c:pieChart>
        <c:varyColors val="1"/>
        <c:ser>
          <c:idx val="1"/>
          <c:order val="1"/>
          <c:dPt>
            <c:idx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143F-4203-BCAC-5560F5740C26}"/>
              </c:ext>
            </c:extLst>
          </c:dPt>
          <c:dPt>
            <c:idx val="1"/>
            <c:bubble3D val="0"/>
            <c:spPr>
              <a:gradFill>
                <a:gsLst>
                  <a:gs pos="0">
                    <a:schemeClr val="accent1">
                      <a:lumMod val="50000"/>
                    </a:schemeClr>
                  </a:gs>
                  <a:gs pos="100000">
                    <a:schemeClr val="tx1"/>
                  </a:gs>
                </a:gsLst>
                <a:lin ang="5400000" scaled="0"/>
              </a:gra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143F-4203-BCAC-5560F5740C26}"/>
              </c:ext>
            </c:extLst>
          </c:dPt>
          <c:dPt>
            <c:idx val="2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143F-4203-BCAC-5560F5740C26}"/>
              </c:ext>
            </c:extLst>
          </c:dPt>
          <c:val>
            <c:numRef>
              <c:f>Excel_Gauge6!$H$15:$H$17</c:f>
              <c:numCache>
                <c:formatCode>General</c:formatCode>
                <c:ptCount val="3"/>
                <c:pt idx="0" formatCode="0.00">
                  <c:v>66.5</c:v>
                </c:pt>
                <c:pt idx="1">
                  <c:v>2</c:v>
                </c:pt>
                <c:pt idx="2" formatCode="0">
                  <c:v>81.5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3F-4203-BCAC-5560F5740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40"/>
      </c:pieChart>
      <c:spPr>
        <a:effectLst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390374331550801E-2"/>
          <c:y val="2.1739130434782608E-2"/>
          <c:w val="0.95187165775401072"/>
          <c:h val="0.96739130434782605"/>
        </c:manualLayout>
      </c:layout>
      <c:doughnut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E71-44F0-8F64-484879B0B37E}"/>
              </c:ext>
            </c:extLst>
          </c:dPt>
          <c:dPt>
            <c:idx val="1"/>
            <c:bubble3D val="0"/>
            <c:spPr>
              <a:solidFill>
                <a:srgbClr val="FF66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3E71-44F0-8F64-484879B0B37E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3E71-44F0-8F64-484879B0B37E}"/>
              </c:ext>
            </c:extLst>
          </c:dPt>
          <c:dPt>
            <c:idx val="3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3E71-44F0-8F64-484879B0B37E}"/>
              </c:ext>
            </c:extLst>
          </c:dPt>
          <c:dPt>
            <c:idx val="4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3E71-44F0-8F64-484879B0B37E}"/>
              </c:ext>
            </c:extLst>
          </c:dPt>
          <c:cat>
            <c:strRef>
              <c:f>'[2]gauge chart'!$B$12:$B$16</c:f>
              <c:strCache>
                <c:ptCount val="5"/>
                <c:pt idx="0">
                  <c:v>Start</c:v>
                </c:pt>
                <c:pt idx="1">
                  <c:v>Red</c:v>
                </c:pt>
                <c:pt idx="2">
                  <c:v>Yellow</c:v>
                </c:pt>
                <c:pt idx="3">
                  <c:v>End</c:v>
                </c:pt>
                <c:pt idx="4">
                  <c:v>Blank</c:v>
                </c:pt>
              </c:strCache>
            </c:strRef>
          </c:cat>
          <c:val>
            <c:numRef>
              <c:f>'Velocimetros '!$AV$33:$AV$37</c:f>
              <c:numCache>
                <c:formatCode>General</c:formatCode>
                <c:ptCount val="5"/>
                <c:pt idx="0">
                  <c:v>0</c:v>
                </c:pt>
                <c:pt idx="1">
                  <c:v>33</c:v>
                </c:pt>
                <c:pt idx="2">
                  <c:v>22</c:v>
                </c:pt>
                <c:pt idx="3">
                  <c:v>45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E71-44F0-8F64-484879B0B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65"/>
      </c:doughnut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6350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341009011904138E-2"/>
          <c:y val="1.2511170688114389E-2"/>
          <c:w val="0.96514871652552747"/>
          <c:h val="0.96514871652552747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3D5-4D3B-8C51-53059BC70BCA}"/>
              </c:ext>
            </c:extLst>
          </c:dPt>
          <c:dPt>
            <c:idx val="1"/>
            <c:bubble3D val="0"/>
            <c:spPr>
              <a:solidFill>
                <a:srgbClr val="0000FF"/>
              </a:solidFill>
              <a:ln w="3175">
                <a:solidFill>
                  <a:srgbClr val="C0C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3D5-4D3B-8C51-53059BC70BCA}"/>
              </c:ext>
            </c:extLst>
          </c:dPt>
          <c:dPt>
            <c:idx val="2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3D5-4D3B-8C51-53059BC70BCA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D5-4D3B-8C51-53059BC70B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numRef>
              <c:f>'[2]gauge chart'!$F$11:$F$13</c:f>
              <c:numCache>
                <c:formatCode>General</c:formatCode>
                <c:ptCount val="3"/>
                <c:pt idx="1">
                  <c:v>33</c:v>
                </c:pt>
                <c:pt idx="2">
                  <c:v>1</c:v>
                </c:pt>
              </c:numCache>
            </c:numRef>
          </c:cat>
          <c:val>
            <c:numRef>
              <c:f>'Velocimetros '!$AU$40:$AU$42</c:f>
              <c:numCache>
                <c:formatCode>#,##0</c:formatCode>
                <c:ptCount val="3"/>
                <c:pt idx="0" formatCode="0">
                  <c:v>33</c:v>
                </c:pt>
                <c:pt idx="1">
                  <c:v>1</c:v>
                </c:pt>
                <c:pt idx="2" formatCode="0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D5-4D3B-8C51-53059BC70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6350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7.xml"/><Relationship Id="rId18" Type="http://schemas.openxmlformats.org/officeDocument/2006/relationships/chart" Target="../charts/chart12.xml"/><Relationship Id="rId3" Type="http://schemas.openxmlformats.org/officeDocument/2006/relationships/chart" Target="../charts/chart3.xml"/><Relationship Id="rId21" Type="http://schemas.openxmlformats.org/officeDocument/2006/relationships/chart" Target="../charts/chart15.xml"/><Relationship Id="rId7" Type="http://schemas.microsoft.com/office/2007/relationships/hdphoto" Target="../media/hdphoto1.wdp"/><Relationship Id="rId12" Type="http://schemas.openxmlformats.org/officeDocument/2006/relationships/image" Target="../media/image5.png"/><Relationship Id="rId17" Type="http://schemas.openxmlformats.org/officeDocument/2006/relationships/chart" Target="../charts/chart11.xml"/><Relationship Id="rId2" Type="http://schemas.openxmlformats.org/officeDocument/2006/relationships/chart" Target="../charts/chart2.xml"/><Relationship Id="rId16" Type="http://schemas.openxmlformats.org/officeDocument/2006/relationships/chart" Target="../charts/chart10.xml"/><Relationship Id="rId20" Type="http://schemas.openxmlformats.org/officeDocument/2006/relationships/chart" Target="../charts/chart14.xml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11" Type="http://schemas.openxmlformats.org/officeDocument/2006/relationships/chart" Target="../charts/chart6.xml"/><Relationship Id="rId5" Type="http://schemas.openxmlformats.org/officeDocument/2006/relationships/chart" Target="../charts/chart4.xml"/><Relationship Id="rId15" Type="http://schemas.openxmlformats.org/officeDocument/2006/relationships/chart" Target="../charts/chart9.xml"/><Relationship Id="rId10" Type="http://schemas.microsoft.com/office/2007/relationships/hdphoto" Target="../media/hdphoto2.wdp"/><Relationship Id="rId19" Type="http://schemas.openxmlformats.org/officeDocument/2006/relationships/chart" Target="../charts/chart13.xml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chart" Target="../charts/chart8.xml"/><Relationship Id="rId22" Type="http://schemas.openxmlformats.org/officeDocument/2006/relationships/chart" Target="../charts/chart16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7" Type="http://schemas.openxmlformats.org/officeDocument/2006/relationships/chart" Target="../charts/chart69.xml"/><Relationship Id="rId2" Type="http://schemas.openxmlformats.org/officeDocument/2006/relationships/image" Target="../media/image31.emf"/><Relationship Id="rId1" Type="http://schemas.openxmlformats.org/officeDocument/2006/relationships/chart" Target="../charts/chart65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4" Type="http://schemas.openxmlformats.org/officeDocument/2006/relationships/chart" Target="../charts/chart7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chart" Target="../charts/chart23.xml"/><Relationship Id="rId18" Type="http://schemas.openxmlformats.org/officeDocument/2006/relationships/image" Target="../media/image15.jpg"/><Relationship Id="rId3" Type="http://schemas.openxmlformats.org/officeDocument/2006/relationships/image" Target="../media/image8.jpg"/><Relationship Id="rId21" Type="http://schemas.openxmlformats.org/officeDocument/2006/relationships/chart" Target="../charts/chart27.xml"/><Relationship Id="rId7" Type="http://schemas.openxmlformats.org/officeDocument/2006/relationships/image" Target="../media/image10.jpg"/><Relationship Id="rId12" Type="http://schemas.openxmlformats.org/officeDocument/2006/relationships/chart" Target="../charts/chart22.xml"/><Relationship Id="rId17" Type="http://schemas.openxmlformats.org/officeDocument/2006/relationships/chart" Target="../charts/chart25.xml"/><Relationship Id="rId2" Type="http://schemas.openxmlformats.org/officeDocument/2006/relationships/chart" Target="../charts/chart17.xml"/><Relationship Id="rId16" Type="http://schemas.openxmlformats.org/officeDocument/2006/relationships/image" Target="../media/image14.jpg"/><Relationship Id="rId20" Type="http://schemas.openxmlformats.org/officeDocument/2006/relationships/image" Target="../media/image16.jpg"/><Relationship Id="rId1" Type="http://schemas.openxmlformats.org/officeDocument/2006/relationships/image" Target="../media/image7.jpg"/><Relationship Id="rId6" Type="http://schemas.openxmlformats.org/officeDocument/2006/relationships/chart" Target="../charts/chart19.xml"/><Relationship Id="rId11" Type="http://schemas.openxmlformats.org/officeDocument/2006/relationships/image" Target="../media/image12.jpg"/><Relationship Id="rId5" Type="http://schemas.openxmlformats.org/officeDocument/2006/relationships/image" Target="../media/image9.jpg"/><Relationship Id="rId15" Type="http://schemas.openxmlformats.org/officeDocument/2006/relationships/chart" Target="../charts/chart24.xml"/><Relationship Id="rId23" Type="http://schemas.openxmlformats.org/officeDocument/2006/relationships/chart" Target="../charts/chart28.xml"/><Relationship Id="rId10" Type="http://schemas.openxmlformats.org/officeDocument/2006/relationships/chart" Target="../charts/chart21.xml"/><Relationship Id="rId19" Type="http://schemas.openxmlformats.org/officeDocument/2006/relationships/chart" Target="../charts/chart26.xml"/><Relationship Id="rId4" Type="http://schemas.openxmlformats.org/officeDocument/2006/relationships/chart" Target="../charts/chart18.xml"/><Relationship Id="rId9" Type="http://schemas.openxmlformats.org/officeDocument/2006/relationships/image" Target="../media/image11.jpg"/><Relationship Id="rId14" Type="http://schemas.openxmlformats.org/officeDocument/2006/relationships/image" Target="../media/image13.jpg"/><Relationship Id="rId22" Type="http://schemas.openxmlformats.org/officeDocument/2006/relationships/image" Target="../media/image17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6.xml"/><Relationship Id="rId18" Type="http://schemas.openxmlformats.org/officeDocument/2006/relationships/chart" Target="../charts/chart39.xml"/><Relationship Id="rId26" Type="http://schemas.openxmlformats.org/officeDocument/2006/relationships/image" Target="../media/image11.jpg"/><Relationship Id="rId3" Type="http://schemas.openxmlformats.org/officeDocument/2006/relationships/image" Target="../media/image7.jpg"/><Relationship Id="rId21" Type="http://schemas.openxmlformats.org/officeDocument/2006/relationships/image" Target="../media/image10.jpg"/><Relationship Id="rId7" Type="http://schemas.openxmlformats.org/officeDocument/2006/relationships/chart" Target="../charts/chart32.xml"/><Relationship Id="rId12" Type="http://schemas.openxmlformats.org/officeDocument/2006/relationships/image" Target="../media/image13.jpg"/><Relationship Id="rId17" Type="http://schemas.openxmlformats.org/officeDocument/2006/relationships/chart" Target="../charts/chart38.xml"/><Relationship Id="rId25" Type="http://schemas.openxmlformats.org/officeDocument/2006/relationships/chart" Target="../charts/chart43.xml"/><Relationship Id="rId2" Type="http://schemas.openxmlformats.org/officeDocument/2006/relationships/chart" Target="../charts/chart29.xml"/><Relationship Id="rId16" Type="http://schemas.openxmlformats.org/officeDocument/2006/relationships/image" Target="../media/image15.jpg"/><Relationship Id="rId20" Type="http://schemas.openxmlformats.org/officeDocument/2006/relationships/chart" Target="../charts/chart40.xml"/><Relationship Id="rId1" Type="http://schemas.openxmlformats.org/officeDocument/2006/relationships/image" Target="../media/image16.jpg"/><Relationship Id="rId6" Type="http://schemas.openxmlformats.org/officeDocument/2006/relationships/chart" Target="../charts/chart31.xml"/><Relationship Id="rId11" Type="http://schemas.openxmlformats.org/officeDocument/2006/relationships/chart" Target="../charts/chart35.xml"/><Relationship Id="rId24" Type="http://schemas.openxmlformats.org/officeDocument/2006/relationships/chart" Target="../charts/chart42.xml"/><Relationship Id="rId5" Type="http://schemas.openxmlformats.org/officeDocument/2006/relationships/image" Target="../media/image9.jpg"/><Relationship Id="rId15" Type="http://schemas.openxmlformats.org/officeDocument/2006/relationships/chart" Target="../charts/chart37.xml"/><Relationship Id="rId23" Type="http://schemas.openxmlformats.org/officeDocument/2006/relationships/image" Target="../media/image8.jpg"/><Relationship Id="rId28" Type="http://schemas.openxmlformats.org/officeDocument/2006/relationships/chart" Target="../charts/chart45.xml"/><Relationship Id="rId10" Type="http://schemas.openxmlformats.org/officeDocument/2006/relationships/chart" Target="../charts/chart34.xml"/><Relationship Id="rId19" Type="http://schemas.openxmlformats.org/officeDocument/2006/relationships/image" Target="../media/image17.jpg"/><Relationship Id="rId4" Type="http://schemas.openxmlformats.org/officeDocument/2006/relationships/chart" Target="../charts/chart30.xml"/><Relationship Id="rId9" Type="http://schemas.openxmlformats.org/officeDocument/2006/relationships/image" Target="../media/image12.jpg"/><Relationship Id="rId14" Type="http://schemas.openxmlformats.org/officeDocument/2006/relationships/image" Target="../media/image14.jpg"/><Relationship Id="rId22" Type="http://schemas.openxmlformats.org/officeDocument/2006/relationships/chart" Target="../charts/chart41.xml"/><Relationship Id="rId27" Type="http://schemas.openxmlformats.org/officeDocument/2006/relationships/chart" Target="../charts/chart4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g"/><Relationship Id="rId13" Type="http://schemas.openxmlformats.org/officeDocument/2006/relationships/image" Target="../media/image12.jpg"/><Relationship Id="rId18" Type="http://schemas.openxmlformats.org/officeDocument/2006/relationships/image" Target="../media/image10.jpg"/><Relationship Id="rId3" Type="http://schemas.openxmlformats.org/officeDocument/2006/relationships/chart" Target="../charts/chart47.xml"/><Relationship Id="rId21" Type="http://schemas.openxmlformats.org/officeDocument/2006/relationships/chart" Target="../charts/chart58.xml"/><Relationship Id="rId7" Type="http://schemas.openxmlformats.org/officeDocument/2006/relationships/chart" Target="../charts/chart50.xml"/><Relationship Id="rId12" Type="http://schemas.openxmlformats.org/officeDocument/2006/relationships/chart" Target="../charts/chart53.xml"/><Relationship Id="rId17" Type="http://schemas.openxmlformats.org/officeDocument/2006/relationships/chart" Target="../charts/chart56.xml"/><Relationship Id="rId2" Type="http://schemas.openxmlformats.org/officeDocument/2006/relationships/chart" Target="../charts/chart46.xml"/><Relationship Id="rId16" Type="http://schemas.openxmlformats.org/officeDocument/2006/relationships/image" Target="../media/image11.jpg"/><Relationship Id="rId20" Type="http://schemas.openxmlformats.org/officeDocument/2006/relationships/image" Target="../media/image13.jpg"/><Relationship Id="rId1" Type="http://schemas.openxmlformats.org/officeDocument/2006/relationships/image" Target="../media/image17.jpg"/><Relationship Id="rId6" Type="http://schemas.openxmlformats.org/officeDocument/2006/relationships/chart" Target="../charts/chart49.xml"/><Relationship Id="rId11" Type="http://schemas.openxmlformats.org/officeDocument/2006/relationships/chart" Target="../charts/chart52.xml"/><Relationship Id="rId5" Type="http://schemas.openxmlformats.org/officeDocument/2006/relationships/chart" Target="../charts/chart48.xml"/><Relationship Id="rId15" Type="http://schemas.openxmlformats.org/officeDocument/2006/relationships/chart" Target="../charts/chart55.xml"/><Relationship Id="rId23" Type="http://schemas.openxmlformats.org/officeDocument/2006/relationships/chart" Target="../charts/chart59.xml"/><Relationship Id="rId10" Type="http://schemas.openxmlformats.org/officeDocument/2006/relationships/image" Target="../media/image9.jpg"/><Relationship Id="rId19" Type="http://schemas.openxmlformats.org/officeDocument/2006/relationships/chart" Target="../charts/chart57.xml"/><Relationship Id="rId4" Type="http://schemas.openxmlformats.org/officeDocument/2006/relationships/image" Target="../media/image8.jpg"/><Relationship Id="rId9" Type="http://schemas.openxmlformats.org/officeDocument/2006/relationships/chart" Target="../charts/chart51.xml"/><Relationship Id="rId14" Type="http://schemas.openxmlformats.org/officeDocument/2006/relationships/chart" Target="../charts/chart54.xml"/><Relationship Id="rId22" Type="http://schemas.openxmlformats.org/officeDocument/2006/relationships/image" Target="../media/image15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chart" Target="../charts/chart61.xml"/><Relationship Id="rId1" Type="http://schemas.openxmlformats.org/officeDocument/2006/relationships/image" Target="../media/image19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chart" Target="../charts/chart62.xml"/><Relationship Id="rId1" Type="http://schemas.openxmlformats.org/officeDocument/2006/relationships/image" Target="../media/image23.png"/><Relationship Id="rId4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chart" Target="../charts/chart63.xml"/><Relationship Id="rId1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chart" Target="../charts/chart64.xml"/><Relationship Id="rId1" Type="http://schemas.openxmlformats.org/officeDocument/2006/relationships/image" Target="../media/image28.png"/><Relationship Id="rId5" Type="http://schemas.openxmlformats.org/officeDocument/2006/relationships/image" Target="../media/image25.png"/><Relationship Id="rId4" Type="http://schemas.openxmlformats.org/officeDocument/2006/relationships/image" Target="../media/image3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75108</xdr:colOff>
      <xdr:row>7</xdr:row>
      <xdr:rowOff>57770</xdr:rowOff>
    </xdr:from>
    <xdr:to>
      <xdr:col>4</xdr:col>
      <xdr:colOff>476250</xdr:colOff>
      <xdr:row>20</xdr:row>
      <xdr:rowOff>85725</xdr:rowOff>
    </xdr:to>
    <xdr:grpSp>
      <xdr:nvGrpSpPr>
        <xdr:cNvPr id="2" name="a) Light Linear Dial Widget"/>
        <xdr:cNvGrpSpPr/>
      </xdr:nvGrpSpPr>
      <xdr:grpSpPr>
        <a:xfrm>
          <a:off x="75108" y="1734170"/>
          <a:ext cx="3372942" cy="2504455"/>
          <a:chOff x="8001364" y="1723891"/>
          <a:chExt cx="4100597" cy="2762996"/>
        </a:xfrm>
      </xdr:grpSpPr>
      <xdr:grpSp>
        <xdr:nvGrpSpPr>
          <xdr:cNvPr id="4" name="Linear Dial Scale Coloured Panels"/>
          <xdr:cNvGrpSpPr>
            <a:grpSpLocks/>
          </xdr:cNvGrpSpPr>
        </xdr:nvGrpSpPr>
        <xdr:grpSpPr bwMode="auto">
          <a:xfrm>
            <a:off x="8191700" y="2250814"/>
            <a:ext cx="3716757" cy="1770116"/>
            <a:chOff x="193063" y="1155645"/>
            <a:chExt cx="3658893" cy="1807321"/>
          </a:xfrm>
        </xdr:grpSpPr>
        <xdr:sp macro="" textlink="">
          <xdr:nvSpPr>
            <xdr:cNvPr id="17" name="Dial Panel #5"/>
            <xdr:cNvSpPr>
              <a:spLocks/>
            </xdr:cNvSpPr>
          </xdr:nvSpPr>
          <xdr:spPr bwMode="auto">
            <a:xfrm>
              <a:off x="3024822" y="1944261"/>
              <a:ext cx="827134" cy="1018705"/>
            </a:xfrm>
            <a:custGeom>
              <a:avLst/>
              <a:gdLst>
                <a:gd name="T0" fmla="*/ 2147483647 w 1838"/>
                <a:gd name="T1" fmla="*/ 2147483647 h 2258"/>
                <a:gd name="T2" fmla="*/ 2147483647 w 1838"/>
                <a:gd name="T3" fmla="*/ 2147483647 h 2258"/>
                <a:gd name="T4" fmla="*/ 2147483647 w 1838"/>
                <a:gd name="T5" fmla="*/ 2147483647 h 2258"/>
                <a:gd name="T6" fmla="*/ 2147483647 w 1838"/>
                <a:gd name="T7" fmla="*/ 2147483647 h 2258"/>
                <a:gd name="T8" fmla="*/ 2147483647 w 1838"/>
                <a:gd name="T9" fmla="*/ 2147483647 h 2258"/>
                <a:gd name="T10" fmla="*/ 2147483647 w 1838"/>
                <a:gd name="T11" fmla="*/ 2147483647 h 2258"/>
                <a:gd name="T12" fmla="*/ 2147483647 w 1838"/>
                <a:gd name="T13" fmla="*/ 2147483647 h 2258"/>
                <a:gd name="T14" fmla="*/ 2147483647 w 1838"/>
                <a:gd name="T15" fmla="*/ 2147483647 h 2258"/>
                <a:gd name="T16" fmla="*/ 2147483647 w 1838"/>
                <a:gd name="T17" fmla="*/ 2147483647 h 2258"/>
                <a:gd name="T18" fmla="*/ 2147483647 w 1838"/>
                <a:gd name="T19" fmla="*/ 2147483647 h 2258"/>
                <a:gd name="T20" fmla="*/ 2147483647 w 1838"/>
                <a:gd name="T21" fmla="*/ 2147483647 h 2258"/>
                <a:gd name="T22" fmla="*/ 2147483647 w 1838"/>
                <a:gd name="T23" fmla="*/ 2147483647 h 2258"/>
                <a:gd name="T24" fmla="*/ 2147483647 w 1838"/>
                <a:gd name="T25" fmla="*/ 2147483647 h 2258"/>
                <a:gd name="T26" fmla="*/ 2147483647 w 1838"/>
                <a:gd name="T27" fmla="*/ 2147483647 h 2258"/>
                <a:gd name="T28" fmla="*/ 2147483647 w 1838"/>
                <a:gd name="T29" fmla="*/ 2147483647 h 2258"/>
                <a:gd name="T30" fmla="*/ 2147483647 w 1838"/>
                <a:gd name="T31" fmla="*/ 2147483647 h 2258"/>
                <a:gd name="T32" fmla="*/ 2147483647 w 1838"/>
                <a:gd name="T33" fmla="*/ 2147483647 h 2258"/>
                <a:gd name="T34" fmla="*/ 2147483647 w 1838"/>
                <a:gd name="T35" fmla="*/ 2147483647 h 2258"/>
                <a:gd name="T36" fmla="*/ 2147483647 w 1838"/>
                <a:gd name="T37" fmla="*/ 2147483647 h 2258"/>
                <a:gd name="T38" fmla="*/ 2147483647 w 1838"/>
                <a:gd name="T39" fmla="*/ 2147483647 h 2258"/>
                <a:gd name="T40" fmla="*/ 2147483647 w 1838"/>
                <a:gd name="T41" fmla="*/ 2147483647 h 2258"/>
                <a:gd name="T42" fmla="*/ 2147483647 w 1838"/>
                <a:gd name="T43" fmla="*/ 2147483647 h 2258"/>
                <a:gd name="T44" fmla="*/ 2147483647 w 1838"/>
                <a:gd name="T45" fmla="*/ 2147483647 h 2258"/>
                <a:gd name="T46" fmla="*/ 2147483647 w 1838"/>
                <a:gd name="T47" fmla="*/ 2147483647 h 2258"/>
                <a:gd name="T48" fmla="*/ 2147483647 w 1838"/>
                <a:gd name="T49" fmla="*/ 2147483647 h 2258"/>
                <a:gd name="T50" fmla="*/ 2147483647 w 1838"/>
                <a:gd name="T51" fmla="*/ 2147483647 h 2258"/>
                <a:gd name="T52" fmla="*/ 2147483647 w 1838"/>
                <a:gd name="T53" fmla="*/ 2147483647 h 2258"/>
                <a:gd name="T54" fmla="*/ 2147483647 w 1838"/>
                <a:gd name="T55" fmla="*/ 2147483647 h 2258"/>
                <a:gd name="T56" fmla="*/ 2147483647 w 1838"/>
                <a:gd name="T57" fmla="*/ 2147483647 h 2258"/>
                <a:gd name="T58" fmla="*/ 2147483647 w 1838"/>
                <a:gd name="T59" fmla="*/ 2147483647 h 2258"/>
                <a:gd name="T60" fmla="*/ 2147483647 w 1838"/>
                <a:gd name="T61" fmla="*/ 2147483647 h 2258"/>
                <a:gd name="T62" fmla="*/ 2147483647 w 1838"/>
                <a:gd name="T63" fmla="*/ 2147483647 h 2258"/>
                <a:gd name="T64" fmla="*/ 2147483647 w 1838"/>
                <a:gd name="T65" fmla="*/ 2147483647 h 2258"/>
                <a:gd name="T66" fmla="*/ 2147483647 w 1838"/>
                <a:gd name="T67" fmla="*/ 2147483647 h 2258"/>
                <a:gd name="T68" fmla="*/ 2147483647 w 1838"/>
                <a:gd name="T69" fmla="*/ 2147483647 h 2258"/>
                <a:gd name="T70" fmla="*/ 2147483647 w 1838"/>
                <a:gd name="T71" fmla="*/ 2147483647 h 2258"/>
                <a:gd name="T72" fmla="*/ 2147483647 w 1838"/>
                <a:gd name="T73" fmla="*/ 2147483647 h 2258"/>
                <a:gd name="T74" fmla="*/ 2147483647 w 1838"/>
                <a:gd name="T75" fmla="*/ 2147483647 h 2258"/>
                <a:gd name="T76" fmla="*/ 2147483647 w 1838"/>
                <a:gd name="T77" fmla="*/ 2147483647 h 2258"/>
                <a:gd name="T78" fmla="*/ 2147483647 w 1838"/>
                <a:gd name="T79" fmla="*/ 2147483647 h 2258"/>
                <a:gd name="T80" fmla="*/ 2147483647 w 1838"/>
                <a:gd name="T81" fmla="*/ 2147483647 h 2258"/>
                <a:gd name="T82" fmla="*/ 2147483647 w 1838"/>
                <a:gd name="T83" fmla="*/ 2147483647 h 2258"/>
                <a:gd name="T84" fmla="*/ 2147483647 w 1838"/>
                <a:gd name="T85" fmla="*/ 2147483647 h 2258"/>
                <a:gd name="T86" fmla="*/ 2147483647 w 1838"/>
                <a:gd name="T87" fmla="*/ 2147483647 h 2258"/>
                <a:gd name="T88" fmla="*/ 2147483647 w 1838"/>
                <a:gd name="T89" fmla="*/ 2147483647 h 2258"/>
                <a:gd name="T90" fmla="*/ 2147483647 w 1838"/>
                <a:gd name="T91" fmla="*/ 2147483647 h 2258"/>
                <a:gd name="T92" fmla="*/ 2147483647 w 1838"/>
                <a:gd name="T93" fmla="*/ 2147483647 h 2258"/>
                <a:gd name="T94" fmla="*/ 2147483647 w 1838"/>
                <a:gd name="T95" fmla="*/ 2147483647 h 2258"/>
                <a:gd name="T96" fmla="*/ 2147483647 w 1838"/>
                <a:gd name="T97" fmla="*/ 2147483647 h 2258"/>
                <a:gd name="T98" fmla="*/ 2147483647 w 1838"/>
                <a:gd name="T99" fmla="*/ 2147483647 h 2258"/>
                <a:gd name="T100" fmla="*/ 2147483647 w 1838"/>
                <a:gd name="T101" fmla="*/ 2147483647 h 2258"/>
                <a:gd name="T102" fmla="*/ 2147483647 w 1838"/>
                <a:gd name="T103" fmla="*/ 2147483647 h 2258"/>
                <a:gd name="T104" fmla="*/ 2147483647 w 1838"/>
                <a:gd name="T105" fmla="*/ 2147483647 h 2258"/>
                <a:gd name="T106" fmla="*/ 2147483647 w 1838"/>
                <a:gd name="T107" fmla="*/ 2147483647 h 2258"/>
                <a:gd name="T108" fmla="*/ 2147483647 w 1838"/>
                <a:gd name="T109" fmla="*/ 2147483647 h 2258"/>
                <a:gd name="T110" fmla="*/ 2147483647 w 1838"/>
                <a:gd name="T111" fmla="*/ 2147483647 h 2258"/>
                <a:gd name="T112" fmla="*/ 2147483647 w 1838"/>
                <a:gd name="T113" fmla="*/ 2147483647 h 2258"/>
                <a:gd name="T114" fmla="*/ 2147483647 w 1838"/>
                <a:gd name="T115" fmla="*/ 2147483647 h 2258"/>
                <a:gd name="T116" fmla="*/ 2147483647 w 1838"/>
                <a:gd name="T117" fmla="*/ 2147483647 h 2258"/>
                <a:gd name="T118" fmla="*/ 2147483647 w 1838"/>
                <a:gd name="T119" fmla="*/ 2147483647 h 2258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1838"/>
                <a:gd name="T181" fmla="*/ 0 h 2258"/>
                <a:gd name="T182" fmla="*/ 1838 w 1838"/>
                <a:gd name="T183" fmla="*/ 2258 h 2258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1838" h="2258">
                  <a:moveTo>
                    <a:pt x="483" y="2258"/>
                  </a:moveTo>
                  <a:lnTo>
                    <a:pt x="596" y="2256"/>
                  </a:lnTo>
                  <a:lnTo>
                    <a:pt x="709" y="2253"/>
                  </a:lnTo>
                  <a:lnTo>
                    <a:pt x="822" y="2251"/>
                  </a:lnTo>
                  <a:lnTo>
                    <a:pt x="935" y="2248"/>
                  </a:lnTo>
                  <a:lnTo>
                    <a:pt x="1047" y="2246"/>
                  </a:lnTo>
                  <a:lnTo>
                    <a:pt x="1160" y="2243"/>
                  </a:lnTo>
                  <a:lnTo>
                    <a:pt x="1273" y="2241"/>
                  </a:lnTo>
                  <a:lnTo>
                    <a:pt x="1386" y="2239"/>
                  </a:lnTo>
                  <a:lnTo>
                    <a:pt x="1499" y="2236"/>
                  </a:lnTo>
                  <a:lnTo>
                    <a:pt x="1612" y="2234"/>
                  </a:lnTo>
                  <a:lnTo>
                    <a:pt x="1725" y="2231"/>
                  </a:lnTo>
                  <a:lnTo>
                    <a:pt x="1838" y="2229"/>
                  </a:lnTo>
                  <a:lnTo>
                    <a:pt x="1836" y="2179"/>
                  </a:lnTo>
                  <a:lnTo>
                    <a:pt x="1834" y="2130"/>
                  </a:lnTo>
                  <a:lnTo>
                    <a:pt x="1832" y="2080"/>
                  </a:lnTo>
                  <a:lnTo>
                    <a:pt x="1829" y="2031"/>
                  </a:lnTo>
                  <a:lnTo>
                    <a:pt x="1825" y="1982"/>
                  </a:lnTo>
                  <a:lnTo>
                    <a:pt x="1820" y="1932"/>
                  </a:lnTo>
                  <a:lnTo>
                    <a:pt x="1815" y="1883"/>
                  </a:lnTo>
                  <a:lnTo>
                    <a:pt x="1810" y="1834"/>
                  </a:lnTo>
                  <a:lnTo>
                    <a:pt x="1804" y="1785"/>
                  </a:lnTo>
                  <a:lnTo>
                    <a:pt x="1797" y="1736"/>
                  </a:lnTo>
                  <a:lnTo>
                    <a:pt x="1789" y="1687"/>
                  </a:lnTo>
                  <a:lnTo>
                    <a:pt x="1782" y="1638"/>
                  </a:lnTo>
                  <a:lnTo>
                    <a:pt x="1773" y="1589"/>
                  </a:lnTo>
                  <a:lnTo>
                    <a:pt x="1764" y="1540"/>
                  </a:lnTo>
                  <a:lnTo>
                    <a:pt x="1754" y="1492"/>
                  </a:lnTo>
                  <a:lnTo>
                    <a:pt x="1744" y="1443"/>
                  </a:lnTo>
                  <a:lnTo>
                    <a:pt x="1733" y="1395"/>
                  </a:lnTo>
                  <a:lnTo>
                    <a:pt x="1721" y="1347"/>
                  </a:lnTo>
                  <a:lnTo>
                    <a:pt x="1709" y="1299"/>
                  </a:lnTo>
                  <a:lnTo>
                    <a:pt x="1696" y="1251"/>
                  </a:lnTo>
                  <a:lnTo>
                    <a:pt x="1683" y="1203"/>
                  </a:lnTo>
                  <a:lnTo>
                    <a:pt x="1669" y="1156"/>
                  </a:lnTo>
                  <a:lnTo>
                    <a:pt x="1655" y="1108"/>
                  </a:lnTo>
                  <a:lnTo>
                    <a:pt x="1640" y="1061"/>
                  </a:lnTo>
                  <a:lnTo>
                    <a:pt x="1624" y="1014"/>
                  </a:lnTo>
                  <a:lnTo>
                    <a:pt x="1608" y="967"/>
                  </a:lnTo>
                  <a:lnTo>
                    <a:pt x="1591" y="921"/>
                  </a:lnTo>
                  <a:lnTo>
                    <a:pt x="1574" y="874"/>
                  </a:lnTo>
                  <a:lnTo>
                    <a:pt x="1556" y="828"/>
                  </a:lnTo>
                  <a:lnTo>
                    <a:pt x="1538" y="782"/>
                  </a:lnTo>
                  <a:lnTo>
                    <a:pt x="1519" y="736"/>
                  </a:lnTo>
                  <a:lnTo>
                    <a:pt x="1499" y="691"/>
                  </a:lnTo>
                  <a:lnTo>
                    <a:pt x="1479" y="646"/>
                  </a:lnTo>
                  <a:lnTo>
                    <a:pt x="1458" y="601"/>
                  </a:lnTo>
                  <a:lnTo>
                    <a:pt x="1437" y="556"/>
                  </a:lnTo>
                  <a:lnTo>
                    <a:pt x="1416" y="511"/>
                  </a:lnTo>
                  <a:lnTo>
                    <a:pt x="1393" y="467"/>
                  </a:lnTo>
                  <a:lnTo>
                    <a:pt x="1370" y="423"/>
                  </a:lnTo>
                  <a:lnTo>
                    <a:pt x="1347" y="379"/>
                  </a:lnTo>
                  <a:lnTo>
                    <a:pt x="1323" y="336"/>
                  </a:lnTo>
                  <a:lnTo>
                    <a:pt x="1299" y="293"/>
                  </a:lnTo>
                  <a:lnTo>
                    <a:pt x="1274" y="250"/>
                  </a:lnTo>
                  <a:lnTo>
                    <a:pt x="1248" y="208"/>
                  </a:lnTo>
                  <a:lnTo>
                    <a:pt x="1222" y="165"/>
                  </a:lnTo>
                  <a:lnTo>
                    <a:pt x="1196" y="124"/>
                  </a:lnTo>
                  <a:lnTo>
                    <a:pt x="1169" y="82"/>
                  </a:lnTo>
                  <a:lnTo>
                    <a:pt x="1142" y="41"/>
                  </a:lnTo>
                  <a:lnTo>
                    <a:pt x="1114" y="0"/>
                  </a:lnTo>
                  <a:lnTo>
                    <a:pt x="1021" y="64"/>
                  </a:lnTo>
                  <a:lnTo>
                    <a:pt x="928" y="129"/>
                  </a:lnTo>
                  <a:lnTo>
                    <a:pt x="835" y="193"/>
                  </a:lnTo>
                  <a:lnTo>
                    <a:pt x="742" y="258"/>
                  </a:lnTo>
                  <a:lnTo>
                    <a:pt x="650" y="322"/>
                  </a:lnTo>
                  <a:lnTo>
                    <a:pt x="557" y="386"/>
                  </a:lnTo>
                  <a:lnTo>
                    <a:pt x="464" y="451"/>
                  </a:lnTo>
                  <a:lnTo>
                    <a:pt x="371" y="515"/>
                  </a:lnTo>
                  <a:lnTo>
                    <a:pt x="279" y="579"/>
                  </a:lnTo>
                  <a:lnTo>
                    <a:pt x="186" y="644"/>
                  </a:lnTo>
                  <a:lnTo>
                    <a:pt x="93" y="708"/>
                  </a:lnTo>
                  <a:lnTo>
                    <a:pt x="0" y="773"/>
                  </a:lnTo>
                  <a:lnTo>
                    <a:pt x="19" y="800"/>
                  </a:lnTo>
                  <a:lnTo>
                    <a:pt x="37" y="827"/>
                  </a:lnTo>
                  <a:lnTo>
                    <a:pt x="55" y="855"/>
                  </a:lnTo>
                  <a:lnTo>
                    <a:pt x="73" y="883"/>
                  </a:lnTo>
                  <a:lnTo>
                    <a:pt x="90" y="911"/>
                  </a:lnTo>
                  <a:lnTo>
                    <a:pt x="107" y="939"/>
                  </a:lnTo>
                  <a:lnTo>
                    <a:pt x="124" y="968"/>
                  </a:lnTo>
                  <a:lnTo>
                    <a:pt x="140" y="996"/>
                  </a:lnTo>
                  <a:lnTo>
                    <a:pt x="156" y="1025"/>
                  </a:lnTo>
                  <a:lnTo>
                    <a:pt x="171" y="1055"/>
                  </a:lnTo>
                  <a:lnTo>
                    <a:pt x="187" y="1084"/>
                  </a:lnTo>
                  <a:lnTo>
                    <a:pt x="201" y="1113"/>
                  </a:lnTo>
                  <a:lnTo>
                    <a:pt x="216" y="1143"/>
                  </a:lnTo>
                  <a:lnTo>
                    <a:pt x="230" y="1173"/>
                  </a:lnTo>
                  <a:lnTo>
                    <a:pt x="244" y="1203"/>
                  </a:lnTo>
                  <a:lnTo>
                    <a:pt x="257" y="1233"/>
                  </a:lnTo>
                  <a:lnTo>
                    <a:pt x="270" y="1263"/>
                  </a:lnTo>
                  <a:lnTo>
                    <a:pt x="283" y="1294"/>
                  </a:lnTo>
                  <a:lnTo>
                    <a:pt x="295" y="1325"/>
                  </a:lnTo>
                  <a:lnTo>
                    <a:pt x="307" y="1355"/>
                  </a:lnTo>
                  <a:lnTo>
                    <a:pt x="319" y="1386"/>
                  </a:lnTo>
                  <a:lnTo>
                    <a:pt x="330" y="1417"/>
                  </a:lnTo>
                  <a:lnTo>
                    <a:pt x="341" y="1449"/>
                  </a:lnTo>
                  <a:lnTo>
                    <a:pt x="351" y="1480"/>
                  </a:lnTo>
                  <a:lnTo>
                    <a:pt x="361" y="1511"/>
                  </a:lnTo>
                  <a:lnTo>
                    <a:pt x="371" y="1543"/>
                  </a:lnTo>
                  <a:lnTo>
                    <a:pt x="380" y="1575"/>
                  </a:lnTo>
                  <a:lnTo>
                    <a:pt x="389" y="1606"/>
                  </a:lnTo>
                  <a:lnTo>
                    <a:pt x="397" y="1638"/>
                  </a:lnTo>
                  <a:lnTo>
                    <a:pt x="405" y="1670"/>
                  </a:lnTo>
                  <a:lnTo>
                    <a:pt x="413" y="1702"/>
                  </a:lnTo>
                  <a:lnTo>
                    <a:pt x="420" y="1735"/>
                  </a:lnTo>
                  <a:lnTo>
                    <a:pt x="427" y="1767"/>
                  </a:lnTo>
                  <a:lnTo>
                    <a:pt x="434" y="1799"/>
                  </a:lnTo>
                  <a:lnTo>
                    <a:pt x="440" y="1832"/>
                  </a:lnTo>
                  <a:lnTo>
                    <a:pt x="445" y="1864"/>
                  </a:lnTo>
                  <a:lnTo>
                    <a:pt x="451" y="1897"/>
                  </a:lnTo>
                  <a:lnTo>
                    <a:pt x="456" y="1930"/>
                  </a:lnTo>
                  <a:lnTo>
                    <a:pt x="460" y="1962"/>
                  </a:lnTo>
                  <a:lnTo>
                    <a:pt x="464" y="1995"/>
                  </a:lnTo>
                  <a:lnTo>
                    <a:pt x="468" y="2028"/>
                  </a:lnTo>
                  <a:lnTo>
                    <a:pt x="471" y="2061"/>
                  </a:lnTo>
                  <a:lnTo>
                    <a:pt x="474" y="2094"/>
                  </a:lnTo>
                  <a:lnTo>
                    <a:pt x="477" y="2126"/>
                  </a:lnTo>
                  <a:lnTo>
                    <a:pt x="479" y="2159"/>
                  </a:lnTo>
                  <a:lnTo>
                    <a:pt x="481" y="2192"/>
                  </a:lnTo>
                  <a:lnTo>
                    <a:pt x="482" y="2225"/>
                  </a:lnTo>
                  <a:lnTo>
                    <a:pt x="483" y="2258"/>
                  </a:lnTo>
                </a:path>
              </a:pathLst>
            </a:custGeom>
            <a:solidFill>
              <a:srgbClr val="54E349"/>
            </a:solidFill>
            <a:ln w="25400">
              <a:solidFill>
                <a:srgbClr val="262626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8" name="Dial Panel #4"/>
            <xdr:cNvSpPr>
              <a:spLocks/>
            </xdr:cNvSpPr>
          </xdr:nvSpPr>
          <xdr:spPr bwMode="auto">
            <a:xfrm>
              <a:off x="2424832" y="1258057"/>
              <a:ext cx="1054247" cy="991636"/>
            </a:xfrm>
            <a:custGeom>
              <a:avLst/>
              <a:gdLst>
                <a:gd name="T0" fmla="*/ 2147483647 w 2342"/>
                <a:gd name="T1" fmla="*/ 2147483647 h 2198"/>
                <a:gd name="T2" fmla="*/ 2147483647 w 2342"/>
                <a:gd name="T3" fmla="*/ 2147483647 h 2198"/>
                <a:gd name="T4" fmla="*/ 2147483647 w 2342"/>
                <a:gd name="T5" fmla="*/ 2147483647 h 2198"/>
                <a:gd name="T6" fmla="*/ 2147483647 w 2342"/>
                <a:gd name="T7" fmla="*/ 2147483647 h 2198"/>
                <a:gd name="T8" fmla="*/ 2147483647 w 2342"/>
                <a:gd name="T9" fmla="*/ 2147483647 h 2198"/>
                <a:gd name="T10" fmla="*/ 2147483647 w 2342"/>
                <a:gd name="T11" fmla="*/ 2147483647 h 2198"/>
                <a:gd name="T12" fmla="*/ 2147483647 w 2342"/>
                <a:gd name="T13" fmla="*/ 2147483647 h 2198"/>
                <a:gd name="T14" fmla="*/ 2147483647 w 2342"/>
                <a:gd name="T15" fmla="*/ 2147483647 h 2198"/>
                <a:gd name="T16" fmla="*/ 2147483647 w 2342"/>
                <a:gd name="T17" fmla="*/ 2147483647 h 2198"/>
                <a:gd name="T18" fmla="*/ 2147483647 w 2342"/>
                <a:gd name="T19" fmla="*/ 2147483647 h 2198"/>
                <a:gd name="T20" fmla="*/ 2147483647 w 2342"/>
                <a:gd name="T21" fmla="*/ 2147483647 h 2198"/>
                <a:gd name="T22" fmla="*/ 2147483647 w 2342"/>
                <a:gd name="T23" fmla="*/ 2147483647 h 2198"/>
                <a:gd name="T24" fmla="*/ 2147483647 w 2342"/>
                <a:gd name="T25" fmla="*/ 2147483647 h 2198"/>
                <a:gd name="T26" fmla="*/ 2147483647 w 2342"/>
                <a:gd name="T27" fmla="*/ 2147483647 h 2198"/>
                <a:gd name="T28" fmla="*/ 2147483647 w 2342"/>
                <a:gd name="T29" fmla="*/ 2147483647 h 2198"/>
                <a:gd name="T30" fmla="*/ 2147483647 w 2342"/>
                <a:gd name="T31" fmla="*/ 2147483647 h 2198"/>
                <a:gd name="T32" fmla="*/ 2147483647 w 2342"/>
                <a:gd name="T33" fmla="*/ 2147483647 h 2198"/>
                <a:gd name="T34" fmla="*/ 2147483647 w 2342"/>
                <a:gd name="T35" fmla="*/ 2147483647 h 2198"/>
                <a:gd name="T36" fmla="*/ 2147483647 w 2342"/>
                <a:gd name="T37" fmla="*/ 2147483647 h 2198"/>
                <a:gd name="T38" fmla="*/ 2147483647 w 2342"/>
                <a:gd name="T39" fmla="*/ 2147483647 h 2198"/>
                <a:gd name="T40" fmla="*/ 2147483647 w 2342"/>
                <a:gd name="T41" fmla="*/ 2147483647 h 2198"/>
                <a:gd name="T42" fmla="*/ 2147483647 w 2342"/>
                <a:gd name="T43" fmla="*/ 2147483647 h 2198"/>
                <a:gd name="T44" fmla="*/ 2147483647 w 2342"/>
                <a:gd name="T45" fmla="*/ 2147483647 h 2198"/>
                <a:gd name="T46" fmla="*/ 2147483647 w 2342"/>
                <a:gd name="T47" fmla="*/ 2147483647 h 2198"/>
                <a:gd name="T48" fmla="*/ 2147483647 w 2342"/>
                <a:gd name="T49" fmla="*/ 2147483647 h 2198"/>
                <a:gd name="T50" fmla="*/ 2147483647 w 2342"/>
                <a:gd name="T51" fmla="*/ 2147483647 h 2198"/>
                <a:gd name="T52" fmla="*/ 2147483647 w 2342"/>
                <a:gd name="T53" fmla="*/ 2147483647 h 2198"/>
                <a:gd name="T54" fmla="*/ 2147483647 w 2342"/>
                <a:gd name="T55" fmla="*/ 2147483647 h 2198"/>
                <a:gd name="T56" fmla="*/ 2147483647 w 2342"/>
                <a:gd name="T57" fmla="*/ 2147483647 h 2198"/>
                <a:gd name="T58" fmla="*/ 2147483647 w 2342"/>
                <a:gd name="T59" fmla="*/ 2147483647 h 2198"/>
                <a:gd name="T60" fmla="*/ 2147483647 w 2342"/>
                <a:gd name="T61" fmla="*/ 2147483647 h 2198"/>
                <a:gd name="T62" fmla="*/ 2147483647 w 2342"/>
                <a:gd name="T63" fmla="*/ 2147483647 h 2198"/>
                <a:gd name="T64" fmla="*/ 2147483647 w 2342"/>
                <a:gd name="T65" fmla="*/ 2147483647 h 2198"/>
                <a:gd name="T66" fmla="*/ 2147483647 w 2342"/>
                <a:gd name="T67" fmla="*/ 2147483647 h 2198"/>
                <a:gd name="T68" fmla="*/ 2147483647 w 2342"/>
                <a:gd name="T69" fmla="*/ 2147483647 h 2198"/>
                <a:gd name="T70" fmla="*/ 2147483647 w 2342"/>
                <a:gd name="T71" fmla="*/ 2147483647 h 2198"/>
                <a:gd name="T72" fmla="*/ 2147483647 w 2342"/>
                <a:gd name="T73" fmla="*/ 2147483647 h 2198"/>
                <a:gd name="T74" fmla="*/ 2147483647 w 2342"/>
                <a:gd name="T75" fmla="*/ 2147483647 h 2198"/>
                <a:gd name="T76" fmla="*/ 2147483647 w 2342"/>
                <a:gd name="T77" fmla="*/ 2147483647 h 2198"/>
                <a:gd name="T78" fmla="*/ 2147483647 w 2342"/>
                <a:gd name="T79" fmla="*/ 2147483647 h 2198"/>
                <a:gd name="T80" fmla="*/ 2147483647 w 2342"/>
                <a:gd name="T81" fmla="*/ 2147483647 h 2198"/>
                <a:gd name="T82" fmla="*/ 2147483647 w 2342"/>
                <a:gd name="T83" fmla="*/ 2147483647 h 2198"/>
                <a:gd name="T84" fmla="*/ 2147483647 w 2342"/>
                <a:gd name="T85" fmla="*/ 2147483647 h 2198"/>
                <a:gd name="T86" fmla="*/ 2147483647 w 2342"/>
                <a:gd name="T87" fmla="*/ 2147483647 h 2198"/>
                <a:gd name="T88" fmla="*/ 2147483647 w 2342"/>
                <a:gd name="T89" fmla="*/ 2147483647 h 2198"/>
                <a:gd name="T90" fmla="*/ 2147483647 w 2342"/>
                <a:gd name="T91" fmla="*/ 2147483647 h 2198"/>
                <a:gd name="T92" fmla="*/ 2147483647 w 2342"/>
                <a:gd name="T93" fmla="*/ 2147483647 h 2198"/>
                <a:gd name="T94" fmla="*/ 2147483647 w 2342"/>
                <a:gd name="T95" fmla="*/ 2147483647 h 2198"/>
                <a:gd name="T96" fmla="*/ 2147483647 w 2342"/>
                <a:gd name="T97" fmla="*/ 2147483647 h 2198"/>
                <a:gd name="T98" fmla="*/ 2147483647 w 2342"/>
                <a:gd name="T99" fmla="*/ 2147483647 h 2198"/>
                <a:gd name="T100" fmla="*/ 2147483647 w 2342"/>
                <a:gd name="T101" fmla="*/ 2147483647 h 2198"/>
                <a:gd name="T102" fmla="*/ 2147483647 w 2342"/>
                <a:gd name="T103" fmla="*/ 2147483647 h 2198"/>
                <a:gd name="T104" fmla="*/ 2147483647 w 2342"/>
                <a:gd name="T105" fmla="*/ 2147483647 h 2198"/>
                <a:gd name="T106" fmla="*/ 2147483647 w 2342"/>
                <a:gd name="T107" fmla="*/ 2147483647 h 2198"/>
                <a:gd name="T108" fmla="*/ 2147483647 w 2342"/>
                <a:gd name="T109" fmla="*/ 2147483647 h 2198"/>
                <a:gd name="T110" fmla="*/ 2147483647 w 2342"/>
                <a:gd name="T111" fmla="*/ 2147483647 h 2198"/>
                <a:gd name="T112" fmla="*/ 2147483647 w 2342"/>
                <a:gd name="T113" fmla="*/ 2147483647 h 2198"/>
                <a:gd name="T114" fmla="*/ 2147483647 w 2342"/>
                <a:gd name="T115" fmla="*/ 2147483647 h 2198"/>
                <a:gd name="T116" fmla="*/ 2147483647 w 2342"/>
                <a:gd name="T117" fmla="*/ 2147483647 h 2198"/>
                <a:gd name="T118" fmla="*/ 2147483647 w 2342"/>
                <a:gd name="T119" fmla="*/ 2147483647 h 2198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342"/>
                <a:gd name="T181" fmla="*/ 0 h 2198"/>
                <a:gd name="T182" fmla="*/ 2342 w 2342"/>
                <a:gd name="T183" fmla="*/ 2198 h 2198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342" h="2198">
                  <a:moveTo>
                    <a:pt x="1264" y="2198"/>
                  </a:moveTo>
                  <a:lnTo>
                    <a:pt x="1354" y="2130"/>
                  </a:lnTo>
                  <a:lnTo>
                    <a:pt x="1443" y="2061"/>
                  </a:lnTo>
                  <a:lnTo>
                    <a:pt x="1533" y="1993"/>
                  </a:lnTo>
                  <a:lnTo>
                    <a:pt x="1623" y="1924"/>
                  </a:lnTo>
                  <a:lnTo>
                    <a:pt x="1713" y="1856"/>
                  </a:lnTo>
                  <a:lnTo>
                    <a:pt x="1803" y="1788"/>
                  </a:lnTo>
                  <a:lnTo>
                    <a:pt x="1893" y="1719"/>
                  </a:lnTo>
                  <a:lnTo>
                    <a:pt x="1983" y="1651"/>
                  </a:lnTo>
                  <a:lnTo>
                    <a:pt x="2073" y="1583"/>
                  </a:lnTo>
                  <a:lnTo>
                    <a:pt x="2163" y="1514"/>
                  </a:lnTo>
                  <a:lnTo>
                    <a:pt x="2252" y="1446"/>
                  </a:lnTo>
                  <a:lnTo>
                    <a:pt x="2342" y="1378"/>
                  </a:lnTo>
                  <a:lnTo>
                    <a:pt x="2312" y="1338"/>
                  </a:lnTo>
                  <a:lnTo>
                    <a:pt x="2282" y="1300"/>
                  </a:lnTo>
                  <a:lnTo>
                    <a:pt x="2250" y="1261"/>
                  </a:lnTo>
                  <a:lnTo>
                    <a:pt x="2219" y="1223"/>
                  </a:lnTo>
                  <a:lnTo>
                    <a:pt x="2187" y="1185"/>
                  </a:lnTo>
                  <a:lnTo>
                    <a:pt x="2154" y="1148"/>
                  </a:lnTo>
                  <a:lnTo>
                    <a:pt x="2121" y="1111"/>
                  </a:lnTo>
                  <a:lnTo>
                    <a:pt x="2088" y="1075"/>
                  </a:lnTo>
                  <a:lnTo>
                    <a:pt x="2054" y="1038"/>
                  </a:lnTo>
                  <a:lnTo>
                    <a:pt x="2019" y="1003"/>
                  </a:lnTo>
                  <a:lnTo>
                    <a:pt x="1985" y="967"/>
                  </a:lnTo>
                  <a:lnTo>
                    <a:pt x="1949" y="933"/>
                  </a:lnTo>
                  <a:lnTo>
                    <a:pt x="1914" y="898"/>
                  </a:lnTo>
                  <a:lnTo>
                    <a:pt x="1878" y="864"/>
                  </a:lnTo>
                  <a:lnTo>
                    <a:pt x="1841" y="831"/>
                  </a:lnTo>
                  <a:lnTo>
                    <a:pt x="1805" y="797"/>
                  </a:lnTo>
                  <a:lnTo>
                    <a:pt x="1767" y="765"/>
                  </a:lnTo>
                  <a:lnTo>
                    <a:pt x="1730" y="733"/>
                  </a:lnTo>
                  <a:lnTo>
                    <a:pt x="1692" y="701"/>
                  </a:lnTo>
                  <a:lnTo>
                    <a:pt x="1653" y="670"/>
                  </a:lnTo>
                  <a:lnTo>
                    <a:pt x="1614" y="639"/>
                  </a:lnTo>
                  <a:lnTo>
                    <a:pt x="1575" y="609"/>
                  </a:lnTo>
                  <a:lnTo>
                    <a:pt x="1536" y="579"/>
                  </a:lnTo>
                  <a:lnTo>
                    <a:pt x="1496" y="549"/>
                  </a:lnTo>
                  <a:lnTo>
                    <a:pt x="1456" y="521"/>
                  </a:lnTo>
                  <a:lnTo>
                    <a:pt x="1415" y="492"/>
                  </a:lnTo>
                  <a:lnTo>
                    <a:pt x="1374" y="464"/>
                  </a:lnTo>
                  <a:lnTo>
                    <a:pt x="1333" y="437"/>
                  </a:lnTo>
                  <a:lnTo>
                    <a:pt x="1291" y="410"/>
                  </a:lnTo>
                  <a:lnTo>
                    <a:pt x="1249" y="384"/>
                  </a:lnTo>
                  <a:lnTo>
                    <a:pt x="1207" y="358"/>
                  </a:lnTo>
                  <a:lnTo>
                    <a:pt x="1165" y="333"/>
                  </a:lnTo>
                  <a:lnTo>
                    <a:pt x="1122" y="308"/>
                  </a:lnTo>
                  <a:lnTo>
                    <a:pt x="1079" y="283"/>
                  </a:lnTo>
                  <a:lnTo>
                    <a:pt x="1035" y="260"/>
                  </a:lnTo>
                  <a:lnTo>
                    <a:pt x="991" y="236"/>
                  </a:lnTo>
                  <a:lnTo>
                    <a:pt x="947" y="214"/>
                  </a:lnTo>
                  <a:lnTo>
                    <a:pt x="903" y="192"/>
                  </a:lnTo>
                  <a:lnTo>
                    <a:pt x="858" y="170"/>
                  </a:lnTo>
                  <a:lnTo>
                    <a:pt x="813" y="149"/>
                  </a:lnTo>
                  <a:lnTo>
                    <a:pt x="768" y="128"/>
                  </a:lnTo>
                  <a:lnTo>
                    <a:pt x="723" y="108"/>
                  </a:lnTo>
                  <a:lnTo>
                    <a:pt x="678" y="89"/>
                  </a:lnTo>
                  <a:lnTo>
                    <a:pt x="632" y="70"/>
                  </a:lnTo>
                  <a:lnTo>
                    <a:pt x="586" y="52"/>
                  </a:lnTo>
                  <a:lnTo>
                    <a:pt x="540" y="34"/>
                  </a:lnTo>
                  <a:lnTo>
                    <a:pt x="493" y="17"/>
                  </a:lnTo>
                  <a:lnTo>
                    <a:pt x="447" y="0"/>
                  </a:lnTo>
                  <a:lnTo>
                    <a:pt x="409" y="107"/>
                  </a:lnTo>
                  <a:lnTo>
                    <a:pt x="372" y="213"/>
                  </a:lnTo>
                  <a:lnTo>
                    <a:pt x="335" y="320"/>
                  </a:lnTo>
                  <a:lnTo>
                    <a:pt x="298" y="427"/>
                  </a:lnTo>
                  <a:lnTo>
                    <a:pt x="260" y="533"/>
                  </a:lnTo>
                  <a:lnTo>
                    <a:pt x="223" y="640"/>
                  </a:lnTo>
                  <a:lnTo>
                    <a:pt x="186" y="747"/>
                  </a:lnTo>
                  <a:lnTo>
                    <a:pt x="149" y="853"/>
                  </a:lnTo>
                  <a:lnTo>
                    <a:pt x="111" y="960"/>
                  </a:lnTo>
                  <a:lnTo>
                    <a:pt x="74" y="1066"/>
                  </a:lnTo>
                  <a:lnTo>
                    <a:pt x="37" y="1173"/>
                  </a:lnTo>
                  <a:lnTo>
                    <a:pt x="0" y="1280"/>
                  </a:lnTo>
                  <a:lnTo>
                    <a:pt x="31" y="1291"/>
                  </a:lnTo>
                  <a:lnTo>
                    <a:pt x="62" y="1302"/>
                  </a:lnTo>
                  <a:lnTo>
                    <a:pt x="93" y="1314"/>
                  </a:lnTo>
                  <a:lnTo>
                    <a:pt x="123" y="1326"/>
                  </a:lnTo>
                  <a:lnTo>
                    <a:pt x="154" y="1339"/>
                  </a:lnTo>
                  <a:lnTo>
                    <a:pt x="184" y="1352"/>
                  </a:lnTo>
                  <a:lnTo>
                    <a:pt x="214" y="1365"/>
                  </a:lnTo>
                  <a:lnTo>
                    <a:pt x="244" y="1379"/>
                  </a:lnTo>
                  <a:lnTo>
                    <a:pt x="274" y="1393"/>
                  </a:lnTo>
                  <a:lnTo>
                    <a:pt x="304" y="1407"/>
                  </a:lnTo>
                  <a:lnTo>
                    <a:pt x="334" y="1422"/>
                  </a:lnTo>
                  <a:lnTo>
                    <a:pt x="363" y="1437"/>
                  </a:lnTo>
                  <a:lnTo>
                    <a:pt x="392" y="1453"/>
                  </a:lnTo>
                  <a:lnTo>
                    <a:pt x="421" y="1468"/>
                  </a:lnTo>
                  <a:lnTo>
                    <a:pt x="450" y="1485"/>
                  </a:lnTo>
                  <a:lnTo>
                    <a:pt x="478" y="1501"/>
                  </a:lnTo>
                  <a:lnTo>
                    <a:pt x="507" y="1518"/>
                  </a:lnTo>
                  <a:lnTo>
                    <a:pt x="535" y="1535"/>
                  </a:lnTo>
                  <a:lnTo>
                    <a:pt x="563" y="1553"/>
                  </a:lnTo>
                  <a:lnTo>
                    <a:pt x="591" y="1571"/>
                  </a:lnTo>
                  <a:lnTo>
                    <a:pt x="618" y="1589"/>
                  </a:lnTo>
                  <a:lnTo>
                    <a:pt x="645" y="1608"/>
                  </a:lnTo>
                  <a:lnTo>
                    <a:pt x="672" y="1626"/>
                  </a:lnTo>
                  <a:lnTo>
                    <a:pt x="699" y="1646"/>
                  </a:lnTo>
                  <a:lnTo>
                    <a:pt x="726" y="1665"/>
                  </a:lnTo>
                  <a:lnTo>
                    <a:pt x="752" y="1685"/>
                  </a:lnTo>
                  <a:lnTo>
                    <a:pt x="778" y="1705"/>
                  </a:lnTo>
                  <a:lnTo>
                    <a:pt x="804" y="1726"/>
                  </a:lnTo>
                  <a:lnTo>
                    <a:pt x="830" y="1747"/>
                  </a:lnTo>
                  <a:lnTo>
                    <a:pt x="855" y="1768"/>
                  </a:lnTo>
                  <a:lnTo>
                    <a:pt x="880" y="1789"/>
                  </a:lnTo>
                  <a:lnTo>
                    <a:pt x="905" y="1811"/>
                  </a:lnTo>
                  <a:lnTo>
                    <a:pt x="930" y="1833"/>
                  </a:lnTo>
                  <a:lnTo>
                    <a:pt x="954" y="1856"/>
                  </a:lnTo>
                  <a:lnTo>
                    <a:pt x="978" y="1878"/>
                  </a:lnTo>
                  <a:lnTo>
                    <a:pt x="1002" y="1901"/>
                  </a:lnTo>
                  <a:lnTo>
                    <a:pt x="1025" y="1924"/>
                  </a:lnTo>
                  <a:lnTo>
                    <a:pt x="1048" y="1948"/>
                  </a:lnTo>
                  <a:lnTo>
                    <a:pt x="1071" y="1972"/>
                  </a:lnTo>
                  <a:lnTo>
                    <a:pt x="1094" y="1996"/>
                  </a:lnTo>
                  <a:lnTo>
                    <a:pt x="1116" y="2020"/>
                  </a:lnTo>
                  <a:lnTo>
                    <a:pt x="1138" y="2045"/>
                  </a:lnTo>
                  <a:lnTo>
                    <a:pt x="1160" y="2070"/>
                  </a:lnTo>
                  <a:lnTo>
                    <a:pt x="1181" y="2095"/>
                  </a:lnTo>
                  <a:lnTo>
                    <a:pt x="1202" y="2120"/>
                  </a:lnTo>
                  <a:lnTo>
                    <a:pt x="1223" y="2146"/>
                  </a:lnTo>
                  <a:lnTo>
                    <a:pt x="1244" y="2172"/>
                  </a:lnTo>
                  <a:lnTo>
                    <a:pt x="1264" y="2198"/>
                  </a:lnTo>
                </a:path>
              </a:pathLst>
            </a:custGeom>
            <a:solidFill>
              <a:srgbClr val="FFFF57"/>
            </a:solidFill>
            <a:ln w="25400">
              <a:solidFill>
                <a:srgbClr val="262626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19" name="Dial Panel #3"/>
            <xdr:cNvSpPr>
              <a:spLocks/>
            </xdr:cNvSpPr>
          </xdr:nvSpPr>
          <xdr:spPr bwMode="auto">
            <a:xfrm>
              <a:off x="1495146" y="1155645"/>
              <a:ext cx="1054728" cy="663196"/>
            </a:xfrm>
            <a:custGeom>
              <a:avLst/>
              <a:gdLst>
                <a:gd name="T0" fmla="*/ 2147483647 w 2344"/>
                <a:gd name="T1" fmla="*/ 2147483647 h 1470"/>
                <a:gd name="T2" fmla="*/ 2147483647 w 2344"/>
                <a:gd name="T3" fmla="*/ 2147483647 h 1470"/>
                <a:gd name="T4" fmla="*/ 2147483647 w 2344"/>
                <a:gd name="T5" fmla="*/ 2147483647 h 1470"/>
                <a:gd name="T6" fmla="*/ 2147483647 w 2344"/>
                <a:gd name="T7" fmla="*/ 2147483647 h 1470"/>
                <a:gd name="T8" fmla="*/ 2147483647 w 2344"/>
                <a:gd name="T9" fmla="*/ 2147483647 h 1470"/>
                <a:gd name="T10" fmla="*/ 2147483647 w 2344"/>
                <a:gd name="T11" fmla="*/ 2147483647 h 1470"/>
                <a:gd name="T12" fmla="*/ 2147483647 w 2344"/>
                <a:gd name="T13" fmla="*/ 2147483647 h 1470"/>
                <a:gd name="T14" fmla="*/ 2147483647 w 2344"/>
                <a:gd name="T15" fmla="*/ 2147483647 h 1470"/>
                <a:gd name="T16" fmla="*/ 2147483647 w 2344"/>
                <a:gd name="T17" fmla="*/ 2147483647 h 1470"/>
                <a:gd name="T18" fmla="*/ 2147483647 w 2344"/>
                <a:gd name="T19" fmla="*/ 2147483647 h 1470"/>
                <a:gd name="T20" fmla="*/ 2147483647 w 2344"/>
                <a:gd name="T21" fmla="*/ 2147483647 h 1470"/>
                <a:gd name="T22" fmla="*/ 2147483647 w 2344"/>
                <a:gd name="T23" fmla="*/ 2147483647 h 1470"/>
                <a:gd name="T24" fmla="*/ 2147483647 w 2344"/>
                <a:gd name="T25" fmla="*/ 2147483647 h 1470"/>
                <a:gd name="T26" fmla="*/ 2147483647 w 2344"/>
                <a:gd name="T27" fmla="*/ 2147483647 h 1470"/>
                <a:gd name="T28" fmla="*/ 2147483647 w 2344"/>
                <a:gd name="T29" fmla="*/ 2147483647 h 1470"/>
                <a:gd name="T30" fmla="*/ 2147483647 w 2344"/>
                <a:gd name="T31" fmla="*/ 2147483647 h 1470"/>
                <a:gd name="T32" fmla="*/ 2147483647 w 2344"/>
                <a:gd name="T33" fmla="*/ 2147483647 h 1470"/>
                <a:gd name="T34" fmla="*/ 2147483647 w 2344"/>
                <a:gd name="T35" fmla="*/ 0 h 1470"/>
                <a:gd name="T36" fmla="*/ 2147483647 w 2344"/>
                <a:gd name="T37" fmla="*/ 0 h 1470"/>
                <a:gd name="T38" fmla="*/ 2147483647 w 2344"/>
                <a:gd name="T39" fmla="*/ 2147483647 h 1470"/>
                <a:gd name="T40" fmla="*/ 2147483647 w 2344"/>
                <a:gd name="T41" fmla="*/ 2147483647 h 1470"/>
                <a:gd name="T42" fmla="*/ 2147483647 w 2344"/>
                <a:gd name="T43" fmla="*/ 2147483647 h 1470"/>
                <a:gd name="T44" fmla="*/ 2147483647 w 2344"/>
                <a:gd name="T45" fmla="*/ 2147483647 h 1470"/>
                <a:gd name="T46" fmla="*/ 2147483647 w 2344"/>
                <a:gd name="T47" fmla="*/ 2147483647 h 1470"/>
                <a:gd name="T48" fmla="*/ 2147483647 w 2344"/>
                <a:gd name="T49" fmla="*/ 2147483647 h 1470"/>
                <a:gd name="T50" fmla="*/ 2147483647 w 2344"/>
                <a:gd name="T51" fmla="*/ 2147483647 h 1470"/>
                <a:gd name="T52" fmla="*/ 2147483647 w 2344"/>
                <a:gd name="T53" fmla="*/ 2147483647 h 1470"/>
                <a:gd name="T54" fmla="*/ 2147483647 w 2344"/>
                <a:gd name="T55" fmla="*/ 2147483647 h 1470"/>
                <a:gd name="T56" fmla="*/ 2147483647 w 2344"/>
                <a:gd name="T57" fmla="*/ 2147483647 h 1470"/>
                <a:gd name="T58" fmla="*/ 2147483647 w 2344"/>
                <a:gd name="T59" fmla="*/ 2147483647 h 1470"/>
                <a:gd name="T60" fmla="*/ 2147483647 w 2344"/>
                <a:gd name="T61" fmla="*/ 2147483647 h 1470"/>
                <a:gd name="T62" fmla="*/ 2147483647 w 2344"/>
                <a:gd name="T63" fmla="*/ 2147483647 h 1470"/>
                <a:gd name="T64" fmla="*/ 2147483647 w 2344"/>
                <a:gd name="T65" fmla="*/ 2147483647 h 1470"/>
                <a:gd name="T66" fmla="*/ 2147483647 w 2344"/>
                <a:gd name="T67" fmla="*/ 2147483647 h 1470"/>
                <a:gd name="T68" fmla="*/ 2147483647 w 2344"/>
                <a:gd name="T69" fmla="*/ 2147483647 h 1470"/>
                <a:gd name="T70" fmla="*/ 2147483647 w 2344"/>
                <a:gd name="T71" fmla="*/ 2147483647 h 1470"/>
                <a:gd name="T72" fmla="*/ 2147483647 w 2344"/>
                <a:gd name="T73" fmla="*/ 2147483647 h 1470"/>
                <a:gd name="T74" fmla="*/ 2147483647 w 2344"/>
                <a:gd name="T75" fmla="*/ 2147483647 h 1470"/>
                <a:gd name="T76" fmla="*/ 2147483647 w 2344"/>
                <a:gd name="T77" fmla="*/ 2147483647 h 1470"/>
                <a:gd name="T78" fmla="*/ 2147483647 w 2344"/>
                <a:gd name="T79" fmla="*/ 2147483647 h 1470"/>
                <a:gd name="T80" fmla="*/ 2147483647 w 2344"/>
                <a:gd name="T81" fmla="*/ 2147483647 h 1470"/>
                <a:gd name="T82" fmla="*/ 2147483647 w 2344"/>
                <a:gd name="T83" fmla="*/ 2147483647 h 1470"/>
                <a:gd name="T84" fmla="*/ 2147483647 w 2344"/>
                <a:gd name="T85" fmla="*/ 2147483647 h 1470"/>
                <a:gd name="T86" fmla="*/ 2147483647 w 2344"/>
                <a:gd name="T87" fmla="*/ 2147483647 h 1470"/>
                <a:gd name="T88" fmla="*/ 2147483647 w 2344"/>
                <a:gd name="T89" fmla="*/ 2147483647 h 1470"/>
                <a:gd name="T90" fmla="*/ 2147483647 w 2344"/>
                <a:gd name="T91" fmla="*/ 2147483647 h 1470"/>
                <a:gd name="T92" fmla="*/ 2147483647 w 2344"/>
                <a:gd name="T93" fmla="*/ 2147483647 h 1470"/>
                <a:gd name="T94" fmla="*/ 2147483647 w 2344"/>
                <a:gd name="T95" fmla="*/ 2147483647 h 1470"/>
                <a:gd name="T96" fmla="*/ 2147483647 w 2344"/>
                <a:gd name="T97" fmla="*/ 2147483647 h 1470"/>
                <a:gd name="T98" fmla="*/ 2147483647 w 2344"/>
                <a:gd name="T99" fmla="*/ 2147483647 h 1470"/>
                <a:gd name="T100" fmla="*/ 2147483647 w 2344"/>
                <a:gd name="T101" fmla="*/ 2147483647 h 1470"/>
                <a:gd name="T102" fmla="*/ 2147483647 w 2344"/>
                <a:gd name="T103" fmla="*/ 2147483647 h 1470"/>
                <a:gd name="T104" fmla="*/ 2147483647 w 2344"/>
                <a:gd name="T105" fmla="*/ 2147483647 h 1470"/>
                <a:gd name="T106" fmla="*/ 2147483647 w 2344"/>
                <a:gd name="T107" fmla="*/ 2147483647 h 1470"/>
                <a:gd name="T108" fmla="*/ 2147483647 w 2344"/>
                <a:gd name="T109" fmla="*/ 2147483647 h 1470"/>
                <a:gd name="T110" fmla="*/ 2147483647 w 2344"/>
                <a:gd name="T111" fmla="*/ 2147483647 h 1470"/>
                <a:gd name="T112" fmla="*/ 2147483647 w 2344"/>
                <a:gd name="T113" fmla="*/ 2147483647 h 1470"/>
                <a:gd name="T114" fmla="*/ 2147483647 w 2344"/>
                <a:gd name="T115" fmla="*/ 2147483647 h 1470"/>
                <a:gd name="T116" fmla="*/ 2147483647 w 2344"/>
                <a:gd name="T117" fmla="*/ 2147483647 h 1470"/>
                <a:gd name="T118" fmla="*/ 2147483647 w 2344"/>
                <a:gd name="T119" fmla="*/ 2147483647 h 1470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344"/>
                <a:gd name="T181" fmla="*/ 0 h 1470"/>
                <a:gd name="T182" fmla="*/ 2344 w 2344"/>
                <a:gd name="T183" fmla="*/ 1470 h 1470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344" h="1470">
                  <a:moveTo>
                    <a:pt x="1953" y="1470"/>
                  </a:moveTo>
                  <a:lnTo>
                    <a:pt x="1986" y="1362"/>
                  </a:lnTo>
                  <a:lnTo>
                    <a:pt x="2018" y="1254"/>
                  </a:lnTo>
                  <a:lnTo>
                    <a:pt x="2051" y="1146"/>
                  </a:lnTo>
                  <a:lnTo>
                    <a:pt x="2083" y="1038"/>
                  </a:lnTo>
                  <a:lnTo>
                    <a:pt x="2116" y="929"/>
                  </a:lnTo>
                  <a:lnTo>
                    <a:pt x="2149" y="821"/>
                  </a:lnTo>
                  <a:lnTo>
                    <a:pt x="2181" y="713"/>
                  </a:lnTo>
                  <a:lnTo>
                    <a:pt x="2214" y="605"/>
                  </a:lnTo>
                  <a:lnTo>
                    <a:pt x="2246" y="497"/>
                  </a:lnTo>
                  <a:lnTo>
                    <a:pt x="2279" y="389"/>
                  </a:lnTo>
                  <a:lnTo>
                    <a:pt x="2311" y="281"/>
                  </a:lnTo>
                  <a:lnTo>
                    <a:pt x="2344" y="172"/>
                  </a:lnTo>
                  <a:lnTo>
                    <a:pt x="2296" y="158"/>
                  </a:lnTo>
                  <a:lnTo>
                    <a:pt x="2249" y="145"/>
                  </a:lnTo>
                  <a:lnTo>
                    <a:pt x="2201" y="132"/>
                  </a:lnTo>
                  <a:lnTo>
                    <a:pt x="2153" y="120"/>
                  </a:lnTo>
                  <a:lnTo>
                    <a:pt x="2105" y="108"/>
                  </a:lnTo>
                  <a:lnTo>
                    <a:pt x="2057" y="97"/>
                  </a:lnTo>
                  <a:lnTo>
                    <a:pt x="2008" y="87"/>
                  </a:lnTo>
                  <a:lnTo>
                    <a:pt x="1960" y="77"/>
                  </a:lnTo>
                  <a:lnTo>
                    <a:pt x="1911" y="68"/>
                  </a:lnTo>
                  <a:lnTo>
                    <a:pt x="1862" y="59"/>
                  </a:lnTo>
                  <a:lnTo>
                    <a:pt x="1813" y="51"/>
                  </a:lnTo>
                  <a:lnTo>
                    <a:pt x="1764" y="43"/>
                  </a:lnTo>
                  <a:lnTo>
                    <a:pt x="1715" y="36"/>
                  </a:lnTo>
                  <a:lnTo>
                    <a:pt x="1666" y="30"/>
                  </a:lnTo>
                  <a:lnTo>
                    <a:pt x="1617" y="24"/>
                  </a:lnTo>
                  <a:lnTo>
                    <a:pt x="1568" y="19"/>
                  </a:lnTo>
                  <a:lnTo>
                    <a:pt x="1518" y="15"/>
                  </a:lnTo>
                  <a:lnTo>
                    <a:pt x="1469" y="11"/>
                  </a:lnTo>
                  <a:lnTo>
                    <a:pt x="1420" y="7"/>
                  </a:lnTo>
                  <a:lnTo>
                    <a:pt x="1370" y="5"/>
                  </a:lnTo>
                  <a:lnTo>
                    <a:pt x="1321" y="3"/>
                  </a:lnTo>
                  <a:lnTo>
                    <a:pt x="1271" y="1"/>
                  </a:lnTo>
                  <a:lnTo>
                    <a:pt x="1222" y="0"/>
                  </a:lnTo>
                  <a:lnTo>
                    <a:pt x="1172" y="0"/>
                  </a:lnTo>
                  <a:lnTo>
                    <a:pt x="1123" y="0"/>
                  </a:lnTo>
                  <a:lnTo>
                    <a:pt x="1073" y="1"/>
                  </a:lnTo>
                  <a:lnTo>
                    <a:pt x="1024" y="3"/>
                  </a:lnTo>
                  <a:lnTo>
                    <a:pt x="974" y="5"/>
                  </a:lnTo>
                  <a:lnTo>
                    <a:pt x="925" y="7"/>
                  </a:lnTo>
                  <a:lnTo>
                    <a:pt x="875" y="11"/>
                  </a:lnTo>
                  <a:lnTo>
                    <a:pt x="826" y="15"/>
                  </a:lnTo>
                  <a:lnTo>
                    <a:pt x="777" y="19"/>
                  </a:lnTo>
                  <a:lnTo>
                    <a:pt x="727" y="24"/>
                  </a:lnTo>
                  <a:lnTo>
                    <a:pt x="678" y="30"/>
                  </a:lnTo>
                  <a:lnTo>
                    <a:pt x="629" y="36"/>
                  </a:lnTo>
                  <a:lnTo>
                    <a:pt x="580" y="43"/>
                  </a:lnTo>
                  <a:lnTo>
                    <a:pt x="531" y="51"/>
                  </a:lnTo>
                  <a:lnTo>
                    <a:pt x="482" y="59"/>
                  </a:lnTo>
                  <a:lnTo>
                    <a:pt x="433" y="68"/>
                  </a:lnTo>
                  <a:lnTo>
                    <a:pt x="385" y="77"/>
                  </a:lnTo>
                  <a:lnTo>
                    <a:pt x="336" y="87"/>
                  </a:lnTo>
                  <a:lnTo>
                    <a:pt x="288" y="97"/>
                  </a:lnTo>
                  <a:lnTo>
                    <a:pt x="239" y="108"/>
                  </a:lnTo>
                  <a:lnTo>
                    <a:pt x="191" y="120"/>
                  </a:lnTo>
                  <a:lnTo>
                    <a:pt x="143" y="132"/>
                  </a:lnTo>
                  <a:lnTo>
                    <a:pt x="96" y="145"/>
                  </a:lnTo>
                  <a:lnTo>
                    <a:pt x="48" y="158"/>
                  </a:lnTo>
                  <a:lnTo>
                    <a:pt x="0" y="172"/>
                  </a:lnTo>
                  <a:lnTo>
                    <a:pt x="33" y="281"/>
                  </a:lnTo>
                  <a:lnTo>
                    <a:pt x="66" y="389"/>
                  </a:lnTo>
                  <a:lnTo>
                    <a:pt x="98" y="497"/>
                  </a:lnTo>
                  <a:lnTo>
                    <a:pt x="131" y="605"/>
                  </a:lnTo>
                  <a:lnTo>
                    <a:pt x="163" y="713"/>
                  </a:lnTo>
                  <a:lnTo>
                    <a:pt x="196" y="821"/>
                  </a:lnTo>
                  <a:lnTo>
                    <a:pt x="228" y="929"/>
                  </a:lnTo>
                  <a:lnTo>
                    <a:pt x="261" y="1038"/>
                  </a:lnTo>
                  <a:lnTo>
                    <a:pt x="293" y="1146"/>
                  </a:lnTo>
                  <a:lnTo>
                    <a:pt x="326" y="1254"/>
                  </a:lnTo>
                  <a:lnTo>
                    <a:pt x="358" y="1362"/>
                  </a:lnTo>
                  <a:lnTo>
                    <a:pt x="391" y="1470"/>
                  </a:lnTo>
                  <a:lnTo>
                    <a:pt x="423" y="1461"/>
                  </a:lnTo>
                  <a:lnTo>
                    <a:pt x="454" y="1452"/>
                  </a:lnTo>
                  <a:lnTo>
                    <a:pt x="486" y="1443"/>
                  </a:lnTo>
                  <a:lnTo>
                    <a:pt x="518" y="1435"/>
                  </a:lnTo>
                  <a:lnTo>
                    <a:pt x="550" y="1427"/>
                  </a:lnTo>
                  <a:lnTo>
                    <a:pt x="583" y="1420"/>
                  </a:lnTo>
                  <a:lnTo>
                    <a:pt x="615" y="1413"/>
                  </a:lnTo>
                  <a:lnTo>
                    <a:pt x="647" y="1406"/>
                  </a:lnTo>
                  <a:lnTo>
                    <a:pt x="680" y="1400"/>
                  </a:lnTo>
                  <a:lnTo>
                    <a:pt x="712" y="1394"/>
                  </a:lnTo>
                  <a:lnTo>
                    <a:pt x="745" y="1389"/>
                  </a:lnTo>
                  <a:lnTo>
                    <a:pt x="777" y="1384"/>
                  </a:lnTo>
                  <a:lnTo>
                    <a:pt x="810" y="1379"/>
                  </a:lnTo>
                  <a:lnTo>
                    <a:pt x="843" y="1375"/>
                  </a:lnTo>
                  <a:lnTo>
                    <a:pt x="876" y="1371"/>
                  </a:lnTo>
                  <a:lnTo>
                    <a:pt x="909" y="1368"/>
                  </a:lnTo>
                  <a:lnTo>
                    <a:pt x="941" y="1365"/>
                  </a:lnTo>
                  <a:lnTo>
                    <a:pt x="974" y="1362"/>
                  </a:lnTo>
                  <a:lnTo>
                    <a:pt x="1007" y="1360"/>
                  </a:lnTo>
                  <a:lnTo>
                    <a:pt x="1040" y="1358"/>
                  </a:lnTo>
                  <a:lnTo>
                    <a:pt x="1073" y="1357"/>
                  </a:lnTo>
                  <a:lnTo>
                    <a:pt x="1106" y="1356"/>
                  </a:lnTo>
                  <a:lnTo>
                    <a:pt x="1139" y="1355"/>
                  </a:lnTo>
                  <a:lnTo>
                    <a:pt x="1172" y="1355"/>
                  </a:lnTo>
                  <a:lnTo>
                    <a:pt x="1205" y="1355"/>
                  </a:lnTo>
                  <a:lnTo>
                    <a:pt x="1238" y="1356"/>
                  </a:lnTo>
                  <a:lnTo>
                    <a:pt x="1271" y="1357"/>
                  </a:lnTo>
                  <a:lnTo>
                    <a:pt x="1304" y="1358"/>
                  </a:lnTo>
                  <a:lnTo>
                    <a:pt x="1337" y="1360"/>
                  </a:lnTo>
                  <a:lnTo>
                    <a:pt x="1370" y="1362"/>
                  </a:lnTo>
                  <a:lnTo>
                    <a:pt x="1403" y="1365"/>
                  </a:lnTo>
                  <a:lnTo>
                    <a:pt x="1436" y="1368"/>
                  </a:lnTo>
                  <a:lnTo>
                    <a:pt x="1469" y="1371"/>
                  </a:lnTo>
                  <a:lnTo>
                    <a:pt x="1501" y="1375"/>
                  </a:lnTo>
                  <a:lnTo>
                    <a:pt x="1534" y="1379"/>
                  </a:lnTo>
                  <a:lnTo>
                    <a:pt x="1567" y="1384"/>
                  </a:lnTo>
                  <a:lnTo>
                    <a:pt x="1600" y="1389"/>
                  </a:lnTo>
                  <a:lnTo>
                    <a:pt x="1632" y="1394"/>
                  </a:lnTo>
                  <a:lnTo>
                    <a:pt x="1665" y="1400"/>
                  </a:lnTo>
                  <a:lnTo>
                    <a:pt x="1697" y="1406"/>
                  </a:lnTo>
                  <a:lnTo>
                    <a:pt x="1730" y="1413"/>
                  </a:lnTo>
                  <a:lnTo>
                    <a:pt x="1762" y="1420"/>
                  </a:lnTo>
                  <a:lnTo>
                    <a:pt x="1794" y="1427"/>
                  </a:lnTo>
                  <a:lnTo>
                    <a:pt x="1826" y="1435"/>
                  </a:lnTo>
                  <a:lnTo>
                    <a:pt x="1858" y="1443"/>
                  </a:lnTo>
                  <a:lnTo>
                    <a:pt x="1890" y="1452"/>
                  </a:lnTo>
                  <a:lnTo>
                    <a:pt x="1922" y="1461"/>
                  </a:lnTo>
                  <a:lnTo>
                    <a:pt x="1953" y="1470"/>
                  </a:lnTo>
                </a:path>
              </a:pathLst>
            </a:custGeom>
            <a:solidFill>
              <a:srgbClr val="FAC090"/>
            </a:solidFill>
            <a:ln w="25400">
              <a:solidFill>
                <a:srgbClr val="262626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0" name="Dial Panel #2"/>
            <xdr:cNvSpPr>
              <a:spLocks/>
            </xdr:cNvSpPr>
          </xdr:nvSpPr>
          <xdr:spPr bwMode="auto">
            <a:xfrm>
              <a:off x="565940" y="1258057"/>
              <a:ext cx="1054698" cy="991636"/>
            </a:xfrm>
            <a:custGeom>
              <a:avLst/>
              <a:gdLst>
                <a:gd name="T0" fmla="*/ 2147483647 w 2343"/>
                <a:gd name="T1" fmla="*/ 2147483647 h 2198"/>
                <a:gd name="T2" fmla="*/ 2147483647 w 2343"/>
                <a:gd name="T3" fmla="*/ 2147483647 h 2198"/>
                <a:gd name="T4" fmla="*/ 2147483647 w 2343"/>
                <a:gd name="T5" fmla="*/ 2147483647 h 2198"/>
                <a:gd name="T6" fmla="*/ 2147483647 w 2343"/>
                <a:gd name="T7" fmla="*/ 2147483647 h 2198"/>
                <a:gd name="T8" fmla="*/ 2147483647 w 2343"/>
                <a:gd name="T9" fmla="*/ 2147483647 h 2198"/>
                <a:gd name="T10" fmla="*/ 2147483647 w 2343"/>
                <a:gd name="T11" fmla="*/ 2147483647 h 2198"/>
                <a:gd name="T12" fmla="*/ 2147483647 w 2343"/>
                <a:gd name="T13" fmla="*/ 2147483647 h 2198"/>
                <a:gd name="T14" fmla="*/ 2147483647 w 2343"/>
                <a:gd name="T15" fmla="*/ 2147483647 h 2198"/>
                <a:gd name="T16" fmla="*/ 2147483647 w 2343"/>
                <a:gd name="T17" fmla="*/ 2147483647 h 2198"/>
                <a:gd name="T18" fmla="*/ 2147483647 w 2343"/>
                <a:gd name="T19" fmla="*/ 2147483647 h 2198"/>
                <a:gd name="T20" fmla="*/ 2147483647 w 2343"/>
                <a:gd name="T21" fmla="*/ 2147483647 h 2198"/>
                <a:gd name="T22" fmla="*/ 2147483647 w 2343"/>
                <a:gd name="T23" fmla="*/ 2147483647 h 2198"/>
                <a:gd name="T24" fmla="*/ 2147483647 w 2343"/>
                <a:gd name="T25" fmla="*/ 2147483647 h 2198"/>
                <a:gd name="T26" fmla="*/ 2147483647 w 2343"/>
                <a:gd name="T27" fmla="*/ 2147483647 h 2198"/>
                <a:gd name="T28" fmla="*/ 2147483647 w 2343"/>
                <a:gd name="T29" fmla="*/ 2147483647 h 2198"/>
                <a:gd name="T30" fmla="*/ 2147483647 w 2343"/>
                <a:gd name="T31" fmla="*/ 2147483647 h 2198"/>
                <a:gd name="T32" fmla="*/ 2147483647 w 2343"/>
                <a:gd name="T33" fmla="*/ 2147483647 h 2198"/>
                <a:gd name="T34" fmla="*/ 2147483647 w 2343"/>
                <a:gd name="T35" fmla="*/ 2147483647 h 2198"/>
                <a:gd name="T36" fmla="*/ 2147483647 w 2343"/>
                <a:gd name="T37" fmla="*/ 2147483647 h 2198"/>
                <a:gd name="T38" fmla="*/ 2147483647 w 2343"/>
                <a:gd name="T39" fmla="*/ 2147483647 h 2198"/>
                <a:gd name="T40" fmla="*/ 2147483647 w 2343"/>
                <a:gd name="T41" fmla="*/ 2147483647 h 2198"/>
                <a:gd name="T42" fmla="*/ 2147483647 w 2343"/>
                <a:gd name="T43" fmla="*/ 2147483647 h 2198"/>
                <a:gd name="T44" fmla="*/ 2147483647 w 2343"/>
                <a:gd name="T45" fmla="*/ 2147483647 h 2198"/>
                <a:gd name="T46" fmla="*/ 2147483647 w 2343"/>
                <a:gd name="T47" fmla="*/ 2147483647 h 2198"/>
                <a:gd name="T48" fmla="*/ 2147483647 w 2343"/>
                <a:gd name="T49" fmla="*/ 2147483647 h 2198"/>
                <a:gd name="T50" fmla="*/ 2147483647 w 2343"/>
                <a:gd name="T51" fmla="*/ 2147483647 h 2198"/>
                <a:gd name="T52" fmla="*/ 2147483647 w 2343"/>
                <a:gd name="T53" fmla="*/ 2147483647 h 2198"/>
                <a:gd name="T54" fmla="*/ 2147483647 w 2343"/>
                <a:gd name="T55" fmla="*/ 2147483647 h 2198"/>
                <a:gd name="T56" fmla="*/ 2147483647 w 2343"/>
                <a:gd name="T57" fmla="*/ 2147483647 h 2198"/>
                <a:gd name="T58" fmla="*/ 2147483647 w 2343"/>
                <a:gd name="T59" fmla="*/ 2147483647 h 2198"/>
                <a:gd name="T60" fmla="*/ 2147483647 w 2343"/>
                <a:gd name="T61" fmla="*/ 2147483647 h 2198"/>
                <a:gd name="T62" fmla="*/ 2147483647 w 2343"/>
                <a:gd name="T63" fmla="*/ 2147483647 h 2198"/>
                <a:gd name="T64" fmla="*/ 2147483647 w 2343"/>
                <a:gd name="T65" fmla="*/ 2147483647 h 2198"/>
                <a:gd name="T66" fmla="*/ 2147483647 w 2343"/>
                <a:gd name="T67" fmla="*/ 2147483647 h 2198"/>
                <a:gd name="T68" fmla="*/ 2147483647 w 2343"/>
                <a:gd name="T69" fmla="*/ 2147483647 h 2198"/>
                <a:gd name="T70" fmla="*/ 2147483647 w 2343"/>
                <a:gd name="T71" fmla="*/ 2147483647 h 2198"/>
                <a:gd name="T72" fmla="*/ 2147483647 w 2343"/>
                <a:gd name="T73" fmla="*/ 2147483647 h 2198"/>
                <a:gd name="T74" fmla="*/ 2147483647 w 2343"/>
                <a:gd name="T75" fmla="*/ 2147483647 h 2198"/>
                <a:gd name="T76" fmla="*/ 2147483647 w 2343"/>
                <a:gd name="T77" fmla="*/ 2147483647 h 2198"/>
                <a:gd name="T78" fmla="*/ 2147483647 w 2343"/>
                <a:gd name="T79" fmla="*/ 2147483647 h 2198"/>
                <a:gd name="T80" fmla="*/ 2147483647 w 2343"/>
                <a:gd name="T81" fmla="*/ 2147483647 h 2198"/>
                <a:gd name="T82" fmla="*/ 2147483647 w 2343"/>
                <a:gd name="T83" fmla="*/ 2147483647 h 2198"/>
                <a:gd name="T84" fmla="*/ 2147483647 w 2343"/>
                <a:gd name="T85" fmla="*/ 2147483647 h 2198"/>
                <a:gd name="T86" fmla="*/ 2147483647 w 2343"/>
                <a:gd name="T87" fmla="*/ 2147483647 h 2198"/>
                <a:gd name="T88" fmla="*/ 2147483647 w 2343"/>
                <a:gd name="T89" fmla="*/ 2147483647 h 2198"/>
                <a:gd name="T90" fmla="*/ 2147483647 w 2343"/>
                <a:gd name="T91" fmla="*/ 2147483647 h 2198"/>
                <a:gd name="T92" fmla="*/ 2147483647 w 2343"/>
                <a:gd name="T93" fmla="*/ 2147483647 h 2198"/>
                <a:gd name="T94" fmla="*/ 2147483647 w 2343"/>
                <a:gd name="T95" fmla="*/ 2147483647 h 2198"/>
                <a:gd name="T96" fmla="*/ 2147483647 w 2343"/>
                <a:gd name="T97" fmla="*/ 2147483647 h 2198"/>
                <a:gd name="T98" fmla="*/ 2147483647 w 2343"/>
                <a:gd name="T99" fmla="*/ 2147483647 h 2198"/>
                <a:gd name="T100" fmla="*/ 2147483647 w 2343"/>
                <a:gd name="T101" fmla="*/ 2147483647 h 2198"/>
                <a:gd name="T102" fmla="*/ 2147483647 w 2343"/>
                <a:gd name="T103" fmla="*/ 2147483647 h 2198"/>
                <a:gd name="T104" fmla="*/ 2147483647 w 2343"/>
                <a:gd name="T105" fmla="*/ 2147483647 h 2198"/>
                <a:gd name="T106" fmla="*/ 2147483647 w 2343"/>
                <a:gd name="T107" fmla="*/ 2147483647 h 2198"/>
                <a:gd name="T108" fmla="*/ 2147483647 w 2343"/>
                <a:gd name="T109" fmla="*/ 2147483647 h 2198"/>
                <a:gd name="T110" fmla="*/ 2147483647 w 2343"/>
                <a:gd name="T111" fmla="*/ 2147483647 h 2198"/>
                <a:gd name="T112" fmla="*/ 2147483647 w 2343"/>
                <a:gd name="T113" fmla="*/ 2147483647 h 2198"/>
                <a:gd name="T114" fmla="*/ 2147483647 w 2343"/>
                <a:gd name="T115" fmla="*/ 2147483647 h 2198"/>
                <a:gd name="T116" fmla="*/ 2147483647 w 2343"/>
                <a:gd name="T117" fmla="*/ 2147483647 h 2198"/>
                <a:gd name="T118" fmla="*/ 2147483647 w 2343"/>
                <a:gd name="T119" fmla="*/ 2147483647 h 2198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2343"/>
                <a:gd name="T181" fmla="*/ 0 h 2198"/>
                <a:gd name="T182" fmla="*/ 2343 w 2343"/>
                <a:gd name="T183" fmla="*/ 2198 h 2198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2343" h="2198">
                  <a:moveTo>
                    <a:pt x="2343" y="1280"/>
                  </a:moveTo>
                  <a:lnTo>
                    <a:pt x="2305" y="1173"/>
                  </a:lnTo>
                  <a:lnTo>
                    <a:pt x="2268" y="1066"/>
                  </a:lnTo>
                  <a:lnTo>
                    <a:pt x="2231" y="960"/>
                  </a:lnTo>
                  <a:lnTo>
                    <a:pt x="2194" y="853"/>
                  </a:lnTo>
                  <a:lnTo>
                    <a:pt x="2156" y="747"/>
                  </a:lnTo>
                  <a:lnTo>
                    <a:pt x="2119" y="640"/>
                  </a:lnTo>
                  <a:lnTo>
                    <a:pt x="2082" y="533"/>
                  </a:lnTo>
                  <a:lnTo>
                    <a:pt x="2045" y="427"/>
                  </a:lnTo>
                  <a:lnTo>
                    <a:pt x="2007" y="320"/>
                  </a:lnTo>
                  <a:lnTo>
                    <a:pt x="1970" y="213"/>
                  </a:lnTo>
                  <a:lnTo>
                    <a:pt x="1933" y="107"/>
                  </a:lnTo>
                  <a:lnTo>
                    <a:pt x="1896" y="0"/>
                  </a:lnTo>
                  <a:lnTo>
                    <a:pt x="1849" y="17"/>
                  </a:lnTo>
                  <a:lnTo>
                    <a:pt x="1803" y="34"/>
                  </a:lnTo>
                  <a:lnTo>
                    <a:pt x="1757" y="52"/>
                  </a:lnTo>
                  <a:lnTo>
                    <a:pt x="1711" y="70"/>
                  </a:lnTo>
                  <a:lnTo>
                    <a:pt x="1665" y="89"/>
                  </a:lnTo>
                  <a:lnTo>
                    <a:pt x="1619" y="108"/>
                  </a:lnTo>
                  <a:lnTo>
                    <a:pt x="1574" y="128"/>
                  </a:lnTo>
                  <a:lnTo>
                    <a:pt x="1529" y="149"/>
                  </a:lnTo>
                  <a:lnTo>
                    <a:pt x="1484" y="170"/>
                  </a:lnTo>
                  <a:lnTo>
                    <a:pt x="1439" y="192"/>
                  </a:lnTo>
                  <a:lnTo>
                    <a:pt x="1395" y="214"/>
                  </a:lnTo>
                  <a:lnTo>
                    <a:pt x="1351" y="236"/>
                  </a:lnTo>
                  <a:lnTo>
                    <a:pt x="1307" y="260"/>
                  </a:lnTo>
                  <a:lnTo>
                    <a:pt x="1264" y="283"/>
                  </a:lnTo>
                  <a:lnTo>
                    <a:pt x="1221" y="308"/>
                  </a:lnTo>
                  <a:lnTo>
                    <a:pt x="1178" y="333"/>
                  </a:lnTo>
                  <a:lnTo>
                    <a:pt x="1135" y="358"/>
                  </a:lnTo>
                  <a:lnTo>
                    <a:pt x="1093" y="384"/>
                  </a:lnTo>
                  <a:lnTo>
                    <a:pt x="1051" y="410"/>
                  </a:lnTo>
                  <a:lnTo>
                    <a:pt x="1009" y="437"/>
                  </a:lnTo>
                  <a:lnTo>
                    <a:pt x="968" y="464"/>
                  </a:lnTo>
                  <a:lnTo>
                    <a:pt x="927" y="492"/>
                  </a:lnTo>
                  <a:lnTo>
                    <a:pt x="887" y="520"/>
                  </a:lnTo>
                  <a:lnTo>
                    <a:pt x="846" y="549"/>
                  </a:lnTo>
                  <a:lnTo>
                    <a:pt x="807" y="579"/>
                  </a:lnTo>
                  <a:lnTo>
                    <a:pt x="767" y="609"/>
                  </a:lnTo>
                  <a:lnTo>
                    <a:pt x="728" y="639"/>
                  </a:lnTo>
                  <a:lnTo>
                    <a:pt x="689" y="670"/>
                  </a:lnTo>
                  <a:lnTo>
                    <a:pt x="651" y="701"/>
                  </a:lnTo>
                  <a:lnTo>
                    <a:pt x="613" y="733"/>
                  </a:lnTo>
                  <a:lnTo>
                    <a:pt x="575" y="765"/>
                  </a:lnTo>
                  <a:lnTo>
                    <a:pt x="538" y="797"/>
                  </a:lnTo>
                  <a:lnTo>
                    <a:pt x="501" y="831"/>
                  </a:lnTo>
                  <a:lnTo>
                    <a:pt x="465" y="864"/>
                  </a:lnTo>
                  <a:lnTo>
                    <a:pt x="428" y="898"/>
                  </a:lnTo>
                  <a:lnTo>
                    <a:pt x="393" y="933"/>
                  </a:lnTo>
                  <a:lnTo>
                    <a:pt x="358" y="967"/>
                  </a:lnTo>
                  <a:lnTo>
                    <a:pt x="323" y="1003"/>
                  </a:lnTo>
                  <a:lnTo>
                    <a:pt x="289" y="1038"/>
                  </a:lnTo>
                  <a:lnTo>
                    <a:pt x="255" y="1075"/>
                  </a:lnTo>
                  <a:lnTo>
                    <a:pt x="221" y="1111"/>
                  </a:lnTo>
                  <a:lnTo>
                    <a:pt x="188" y="1148"/>
                  </a:lnTo>
                  <a:lnTo>
                    <a:pt x="156" y="1185"/>
                  </a:lnTo>
                  <a:lnTo>
                    <a:pt x="124" y="1223"/>
                  </a:lnTo>
                  <a:lnTo>
                    <a:pt x="92" y="1261"/>
                  </a:lnTo>
                  <a:lnTo>
                    <a:pt x="61" y="1300"/>
                  </a:lnTo>
                  <a:lnTo>
                    <a:pt x="30" y="1338"/>
                  </a:lnTo>
                  <a:lnTo>
                    <a:pt x="0" y="1378"/>
                  </a:lnTo>
                  <a:lnTo>
                    <a:pt x="90" y="1446"/>
                  </a:lnTo>
                  <a:lnTo>
                    <a:pt x="180" y="1514"/>
                  </a:lnTo>
                  <a:lnTo>
                    <a:pt x="270" y="1583"/>
                  </a:lnTo>
                  <a:lnTo>
                    <a:pt x="359" y="1651"/>
                  </a:lnTo>
                  <a:lnTo>
                    <a:pt x="449" y="1719"/>
                  </a:lnTo>
                  <a:lnTo>
                    <a:pt x="539" y="1788"/>
                  </a:lnTo>
                  <a:lnTo>
                    <a:pt x="629" y="1856"/>
                  </a:lnTo>
                  <a:lnTo>
                    <a:pt x="719" y="1924"/>
                  </a:lnTo>
                  <a:lnTo>
                    <a:pt x="809" y="1993"/>
                  </a:lnTo>
                  <a:lnTo>
                    <a:pt x="899" y="2061"/>
                  </a:lnTo>
                  <a:lnTo>
                    <a:pt x="989" y="2130"/>
                  </a:lnTo>
                  <a:lnTo>
                    <a:pt x="1079" y="2198"/>
                  </a:lnTo>
                  <a:lnTo>
                    <a:pt x="1099" y="2172"/>
                  </a:lnTo>
                  <a:lnTo>
                    <a:pt x="1119" y="2146"/>
                  </a:lnTo>
                  <a:lnTo>
                    <a:pt x="1140" y="2120"/>
                  </a:lnTo>
                  <a:lnTo>
                    <a:pt x="1161" y="2095"/>
                  </a:lnTo>
                  <a:lnTo>
                    <a:pt x="1182" y="2070"/>
                  </a:lnTo>
                  <a:lnTo>
                    <a:pt x="1204" y="2045"/>
                  </a:lnTo>
                  <a:lnTo>
                    <a:pt x="1226" y="2020"/>
                  </a:lnTo>
                  <a:lnTo>
                    <a:pt x="1248" y="1996"/>
                  </a:lnTo>
                  <a:lnTo>
                    <a:pt x="1271" y="1972"/>
                  </a:lnTo>
                  <a:lnTo>
                    <a:pt x="1294" y="1948"/>
                  </a:lnTo>
                  <a:lnTo>
                    <a:pt x="1317" y="1924"/>
                  </a:lnTo>
                  <a:lnTo>
                    <a:pt x="1341" y="1901"/>
                  </a:lnTo>
                  <a:lnTo>
                    <a:pt x="1364" y="1878"/>
                  </a:lnTo>
                  <a:lnTo>
                    <a:pt x="1388" y="1856"/>
                  </a:lnTo>
                  <a:lnTo>
                    <a:pt x="1413" y="1833"/>
                  </a:lnTo>
                  <a:lnTo>
                    <a:pt x="1437" y="1811"/>
                  </a:lnTo>
                  <a:lnTo>
                    <a:pt x="1462" y="1789"/>
                  </a:lnTo>
                  <a:lnTo>
                    <a:pt x="1487" y="1768"/>
                  </a:lnTo>
                  <a:lnTo>
                    <a:pt x="1513" y="1747"/>
                  </a:lnTo>
                  <a:lnTo>
                    <a:pt x="1538" y="1726"/>
                  </a:lnTo>
                  <a:lnTo>
                    <a:pt x="1564" y="1705"/>
                  </a:lnTo>
                  <a:lnTo>
                    <a:pt x="1590" y="1685"/>
                  </a:lnTo>
                  <a:lnTo>
                    <a:pt x="1616" y="1665"/>
                  </a:lnTo>
                  <a:lnTo>
                    <a:pt x="1643" y="1646"/>
                  </a:lnTo>
                  <a:lnTo>
                    <a:pt x="1670" y="1626"/>
                  </a:lnTo>
                  <a:lnTo>
                    <a:pt x="1697" y="1608"/>
                  </a:lnTo>
                  <a:lnTo>
                    <a:pt x="1724" y="1589"/>
                  </a:lnTo>
                  <a:lnTo>
                    <a:pt x="1752" y="1571"/>
                  </a:lnTo>
                  <a:lnTo>
                    <a:pt x="1779" y="1553"/>
                  </a:lnTo>
                  <a:lnTo>
                    <a:pt x="1807" y="1535"/>
                  </a:lnTo>
                  <a:lnTo>
                    <a:pt x="1836" y="1518"/>
                  </a:lnTo>
                  <a:lnTo>
                    <a:pt x="1864" y="1501"/>
                  </a:lnTo>
                  <a:lnTo>
                    <a:pt x="1892" y="1485"/>
                  </a:lnTo>
                  <a:lnTo>
                    <a:pt x="1921" y="1468"/>
                  </a:lnTo>
                  <a:lnTo>
                    <a:pt x="1950" y="1453"/>
                  </a:lnTo>
                  <a:lnTo>
                    <a:pt x="1979" y="1437"/>
                  </a:lnTo>
                  <a:lnTo>
                    <a:pt x="2009" y="1422"/>
                  </a:lnTo>
                  <a:lnTo>
                    <a:pt x="2038" y="1407"/>
                  </a:lnTo>
                  <a:lnTo>
                    <a:pt x="2068" y="1393"/>
                  </a:lnTo>
                  <a:lnTo>
                    <a:pt x="2098" y="1379"/>
                  </a:lnTo>
                  <a:lnTo>
                    <a:pt x="2128" y="1365"/>
                  </a:lnTo>
                  <a:lnTo>
                    <a:pt x="2158" y="1352"/>
                  </a:lnTo>
                  <a:lnTo>
                    <a:pt x="2189" y="1339"/>
                  </a:lnTo>
                  <a:lnTo>
                    <a:pt x="2219" y="1326"/>
                  </a:lnTo>
                  <a:lnTo>
                    <a:pt x="2250" y="1314"/>
                  </a:lnTo>
                  <a:lnTo>
                    <a:pt x="2281" y="1302"/>
                  </a:lnTo>
                  <a:lnTo>
                    <a:pt x="2311" y="1291"/>
                  </a:lnTo>
                  <a:lnTo>
                    <a:pt x="2343" y="1280"/>
                  </a:lnTo>
                </a:path>
              </a:pathLst>
            </a:custGeom>
            <a:solidFill>
              <a:srgbClr val="FFC229"/>
            </a:solidFill>
            <a:ln w="25400">
              <a:solidFill>
                <a:srgbClr val="262626"/>
              </a:solidFill>
              <a:prstDash val="solid"/>
              <a:round/>
              <a:headEnd/>
              <a:tailEnd/>
            </a:ln>
          </xdr:spPr>
        </xdr:sp>
        <xdr:sp macro="" textlink="">
          <xdr:nvSpPr>
            <xdr:cNvPr id="21" name="Dial Panel #1"/>
            <xdr:cNvSpPr>
              <a:spLocks/>
            </xdr:cNvSpPr>
          </xdr:nvSpPr>
          <xdr:spPr bwMode="auto">
            <a:xfrm>
              <a:off x="193063" y="1944261"/>
              <a:ext cx="827134" cy="1018705"/>
            </a:xfrm>
            <a:custGeom>
              <a:avLst/>
              <a:gdLst>
                <a:gd name="T0" fmla="*/ 2147483647 w 1838"/>
                <a:gd name="T1" fmla="*/ 2147483647 h 2258"/>
                <a:gd name="T2" fmla="*/ 2147483647 w 1838"/>
                <a:gd name="T3" fmla="*/ 2147483647 h 2258"/>
                <a:gd name="T4" fmla="*/ 2147483647 w 1838"/>
                <a:gd name="T5" fmla="*/ 2147483647 h 2258"/>
                <a:gd name="T6" fmla="*/ 2147483647 w 1838"/>
                <a:gd name="T7" fmla="*/ 2147483647 h 2258"/>
                <a:gd name="T8" fmla="*/ 2147483647 w 1838"/>
                <a:gd name="T9" fmla="*/ 2147483647 h 2258"/>
                <a:gd name="T10" fmla="*/ 2147483647 w 1838"/>
                <a:gd name="T11" fmla="*/ 2147483647 h 2258"/>
                <a:gd name="T12" fmla="*/ 2147483647 w 1838"/>
                <a:gd name="T13" fmla="*/ 2147483647 h 2258"/>
                <a:gd name="T14" fmla="*/ 2147483647 w 1838"/>
                <a:gd name="T15" fmla="*/ 2147483647 h 2258"/>
                <a:gd name="T16" fmla="*/ 2147483647 w 1838"/>
                <a:gd name="T17" fmla="*/ 2147483647 h 2258"/>
                <a:gd name="T18" fmla="*/ 2147483647 w 1838"/>
                <a:gd name="T19" fmla="*/ 2147483647 h 2258"/>
                <a:gd name="T20" fmla="*/ 2147483647 w 1838"/>
                <a:gd name="T21" fmla="*/ 2147483647 h 2258"/>
                <a:gd name="T22" fmla="*/ 2147483647 w 1838"/>
                <a:gd name="T23" fmla="*/ 2147483647 h 2258"/>
                <a:gd name="T24" fmla="*/ 2147483647 w 1838"/>
                <a:gd name="T25" fmla="*/ 2147483647 h 2258"/>
                <a:gd name="T26" fmla="*/ 2147483647 w 1838"/>
                <a:gd name="T27" fmla="*/ 2147483647 h 2258"/>
                <a:gd name="T28" fmla="*/ 2147483647 w 1838"/>
                <a:gd name="T29" fmla="*/ 2147483647 h 2258"/>
                <a:gd name="T30" fmla="*/ 2147483647 w 1838"/>
                <a:gd name="T31" fmla="*/ 2147483647 h 2258"/>
                <a:gd name="T32" fmla="*/ 2147483647 w 1838"/>
                <a:gd name="T33" fmla="*/ 2147483647 h 2258"/>
                <a:gd name="T34" fmla="*/ 2147483647 w 1838"/>
                <a:gd name="T35" fmla="*/ 2147483647 h 2258"/>
                <a:gd name="T36" fmla="*/ 2147483647 w 1838"/>
                <a:gd name="T37" fmla="*/ 2147483647 h 2258"/>
                <a:gd name="T38" fmla="*/ 2147483647 w 1838"/>
                <a:gd name="T39" fmla="*/ 2147483647 h 2258"/>
                <a:gd name="T40" fmla="*/ 2147483647 w 1838"/>
                <a:gd name="T41" fmla="*/ 2147483647 h 2258"/>
                <a:gd name="T42" fmla="*/ 2147483647 w 1838"/>
                <a:gd name="T43" fmla="*/ 2147483647 h 2258"/>
                <a:gd name="T44" fmla="*/ 2147483647 w 1838"/>
                <a:gd name="T45" fmla="*/ 2147483647 h 2258"/>
                <a:gd name="T46" fmla="*/ 2147483647 w 1838"/>
                <a:gd name="T47" fmla="*/ 2147483647 h 2258"/>
                <a:gd name="T48" fmla="*/ 2147483647 w 1838"/>
                <a:gd name="T49" fmla="*/ 2147483647 h 2258"/>
                <a:gd name="T50" fmla="*/ 2147483647 w 1838"/>
                <a:gd name="T51" fmla="*/ 2147483647 h 2258"/>
                <a:gd name="T52" fmla="*/ 2147483647 w 1838"/>
                <a:gd name="T53" fmla="*/ 2147483647 h 2258"/>
                <a:gd name="T54" fmla="*/ 2147483647 w 1838"/>
                <a:gd name="T55" fmla="*/ 2147483647 h 2258"/>
                <a:gd name="T56" fmla="*/ 2147483647 w 1838"/>
                <a:gd name="T57" fmla="*/ 2147483647 h 2258"/>
                <a:gd name="T58" fmla="*/ 2147483647 w 1838"/>
                <a:gd name="T59" fmla="*/ 2147483647 h 2258"/>
                <a:gd name="T60" fmla="*/ 2147483647 w 1838"/>
                <a:gd name="T61" fmla="*/ 2147483647 h 2258"/>
                <a:gd name="T62" fmla="*/ 2147483647 w 1838"/>
                <a:gd name="T63" fmla="*/ 2147483647 h 2258"/>
                <a:gd name="T64" fmla="*/ 2147483647 w 1838"/>
                <a:gd name="T65" fmla="*/ 2147483647 h 2258"/>
                <a:gd name="T66" fmla="*/ 2147483647 w 1838"/>
                <a:gd name="T67" fmla="*/ 2147483647 h 2258"/>
                <a:gd name="T68" fmla="*/ 2147483647 w 1838"/>
                <a:gd name="T69" fmla="*/ 2147483647 h 2258"/>
                <a:gd name="T70" fmla="*/ 2147483647 w 1838"/>
                <a:gd name="T71" fmla="*/ 2147483647 h 2258"/>
                <a:gd name="T72" fmla="*/ 2147483647 w 1838"/>
                <a:gd name="T73" fmla="*/ 2147483647 h 2258"/>
                <a:gd name="T74" fmla="*/ 2147483647 w 1838"/>
                <a:gd name="T75" fmla="*/ 2147483647 h 2258"/>
                <a:gd name="T76" fmla="*/ 2147483647 w 1838"/>
                <a:gd name="T77" fmla="*/ 2147483647 h 2258"/>
                <a:gd name="T78" fmla="*/ 2147483647 w 1838"/>
                <a:gd name="T79" fmla="*/ 2147483647 h 2258"/>
                <a:gd name="T80" fmla="*/ 2147483647 w 1838"/>
                <a:gd name="T81" fmla="*/ 2147483647 h 2258"/>
                <a:gd name="T82" fmla="*/ 2147483647 w 1838"/>
                <a:gd name="T83" fmla="*/ 2147483647 h 2258"/>
                <a:gd name="T84" fmla="*/ 2147483647 w 1838"/>
                <a:gd name="T85" fmla="*/ 2147483647 h 2258"/>
                <a:gd name="T86" fmla="*/ 2147483647 w 1838"/>
                <a:gd name="T87" fmla="*/ 2147483647 h 2258"/>
                <a:gd name="T88" fmla="*/ 2147483647 w 1838"/>
                <a:gd name="T89" fmla="*/ 2147483647 h 2258"/>
                <a:gd name="T90" fmla="*/ 2147483647 w 1838"/>
                <a:gd name="T91" fmla="*/ 2147483647 h 2258"/>
                <a:gd name="T92" fmla="*/ 2147483647 w 1838"/>
                <a:gd name="T93" fmla="*/ 2147483647 h 2258"/>
                <a:gd name="T94" fmla="*/ 2147483647 w 1838"/>
                <a:gd name="T95" fmla="*/ 2147483647 h 2258"/>
                <a:gd name="T96" fmla="*/ 2147483647 w 1838"/>
                <a:gd name="T97" fmla="*/ 2147483647 h 2258"/>
                <a:gd name="T98" fmla="*/ 2147483647 w 1838"/>
                <a:gd name="T99" fmla="*/ 2147483647 h 2258"/>
                <a:gd name="T100" fmla="*/ 2147483647 w 1838"/>
                <a:gd name="T101" fmla="*/ 2147483647 h 2258"/>
                <a:gd name="T102" fmla="*/ 2147483647 w 1838"/>
                <a:gd name="T103" fmla="*/ 2147483647 h 2258"/>
                <a:gd name="T104" fmla="*/ 2147483647 w 1838"/>
                <a:gd name="T105" fmla="*/ 2147483647 h 2258"/>
                <a:gd name="T106" fmla="*/ 2147483647 w 1838"/>
                <a:gd name="T107" fmla="*/ 2147483647 h 2258"/>
                <a:gd name="T108" fmla="*/ 2147483647 w 1838"/>
                <a:gd name="T109" fmla="*/ 2147483647 h 2258"/>
                <a:gd name="T110" fmla="*/ 2147483647 w 1838"/>
                <a:gd name="T111" fmla="*/ 2147483647 h 2258"/>
                <a:gd name="T112" fmla="*/ 2147483647 w 1838"/>
                <a:gd name="T113" fmla="*/ 2147483647 h 2258"/>
                <a:gd name="T114" fmla="*/ 2147483647 w 1838"/>
                <a:gd name="T115" fmla="*/ 2147483647 h 2258"/>
                <a:gd name="T116" fmla="*/ 2147483647 w 1838"/>
                <a:gd name="T117" fmla="*/ 2147483647 h 2258"/>
                <a:gd name="T118" fmla="*/ 2147483647 w 1838"/>
                <a:gd name="T119" fmla="*/ 2147483647 h 2258"/>
                <a:gd name="T120" fmla="*/ 0 60000 65536"/>
                <a:gd name="T121" fmla="*/ 0 60000 65536"/>
                <a:gd name="T122" fmla="*/ 0 60000 65536"/>
                <a:gd name="T123" fmla="*/ 0 60000 65536"/>
                <a:gd name="T124" fmla="*/ 0 60000 65536"/>
                <a:gd name="T125" fmla="*/ 0 60000 65536"/>
                <a:gd name="T126" fmla="*/ 0 60000 65536"/>
                <a:gd name="T127" fmla="*/ 0 60000 65536"/>
                <a:gd name="T128" fmla="*/ 0 60000 65536"/>
                <a:gd name="T129" fmla="*/ 0 60000 65536"/>
                <a:gd name="T130" fmla="*/ 0 60000 65536"/>
                <a:gd name="T131" fmla="*/ 0 60000 65536"/>
                <a:gd name="T132" fmla="*/ 0 60000 65536"/>
                <a:gd name="T133" fmla="*/ 0 60000 65536"/>
                <a:gd name="T134" fmla="*/ 0 60000 65536"/>
                <a:gd name="T135" fmla="*/ 0 60000 65536"/>
                <a:gd name="T136" fmla="*/ 0 60000 65536"/>
                <a:gd name="T137" fmla="*/ 0 60000 65536"/>
                <a:gd name="T138" fmla="*/ 0 60000 65536"/>
                <a:gd name="T139" fmla="*/ 0 60000 65536"/>
                <a:gd name="T140" fmla="*/ 0 60000 65536"/>
                <a:gd name="T141" fmla="*/ 0 60000 65536"/>
                <a:gd name="T142" fmla="*/ 0 60000 65536"/>
                <a:gd name="T143" fmla="*/ 0 60000 65536"/>
                <a:gd name="T144" fmla="*/ 0 60000 65536"/>
                <a:gd name="T145" fmla="*/ 0 60000 65536"/>
                <a:gd name="T146" fmla="*/ 0 60000 65536"/>
                <a:gd name="T147" fmla="*/ 0 60000 65536"/>
                <a:gd name="T148" fmla="*/ 0 60000 65536"/>
                <a:gd name="T149" fmla="*/ 0 60000 65536"/>
                <a:gd name="T150" fmla="*/ 0 60000 65536"/>
                <a:gd name="T151" fmla="*/ 0 60000 65536"/>
                <a:gd name="T152" fmla="*/ 0 60000 65536"/>
                <a:gd name="T153" fmla="*/ 0 60000 65536"/>
                <a:gd name="T154" fmla="*/ 0 60000 65536"/>
                <a:gd name="T155" fmla="*/ 0 60000 65536"/>
                <a:gd name="T156" fmla="*/ 0 60000 65536"/>
                <a:gd name="T157" fmla="*/ 0 60000 65536"/>
                <a:gd name="T158" fmla="*/ 0 60000 65536"/>
                <a:gd name="T159" fmla="*/ 0 60000 65536"/>
                <a:gd name="T160" fmla="*/ 0 60000 65536"/>
                <a:gd name="T161" fmla="*/ 0 60000 65536"/>
                <a:gd name="T162" fmla="*/ 0 60000 65536"/>
                <a:gd name="T163" fmla="*/ 0 60000 65536"/>
                <a:gd name="T164" fmla="*/ 0 60000 65536"/>
                <a:gd name="T165" fmla="*/ 0 60000 65536"/>
                <a:gd name="T166" fmla="*/ 0 60000 65536"/>
                <a:gd name="T167" fmla="*/ 0 60000 65536"/>
                <a:gd name="T168" fmla="*/ 0 60000 65536"/>
                <a:gd name="T169" fmla="*/ 0 60000 65536"/>
                <a:gd name="T170" fmla="*/ 0 60000 65536"/>
                <a:gd name="T171" fmla="*/ 0 60000 65536"/>
                <a:gd name="T172" fmla="*/ 0 60000 65536"/>
                <a:gd name="T173" fmla="*/ 0 60000 65536"/>
                <a:gd name="T174" fmla="*/ 0 60000 65536"/>
                <a:gd name="T175" fmla="*/ 0 60000 65536"/>
                <a:gd name="T176" fmla="*/ 0 60000 65536"/>
                <a:gd name="T177" fmla="*/ 0 60000 65536"/>
                <a:gd name="T178" fmla="*/ 0 60000 65536"/>
                <a:gd name="T179" fmla="*/ 0 60000 65536"/>
                <a:gd name="T180" fmla="*/ 0 w 1838"/>
                <a:gd name="T181" fmla="*/ 0 h 2258"/>
                <a:gd name="T182" fmla="*/ 1838 w 1838"/>
                <a:gd name="T183" fmla="*/ 2258 h 2258"/>
              </a:gdLst>
              <a:ahLst/>
              <a:cxnLst>
                <a:cxn ang="T120">
                  <a:pos x="T0" y="T1"/>
                </a:cxn>
                <a:cxn ang="T121">
                  <a:pos x="T2" y="T3"/>
                </a:cxn>
                <a:cxn ang="T122">
                  <a:pos x="T4" y="T5"/>
                </a:cxn>
                <a:cxn ang="T123">
                  <a:pos x="T6" y="T7"/>
                </a:cxn>
                <a:cxn ang="T124">
                  <a:pos x="T8" y="T9"/>
                </a:cxn>
                <a:cxn ang="T125">
                  <a:pos x="T10" y="T11"/>
                </a:cxn>
                <a:cxn ang="T126">
                  <a:pos x="T12" y="T13"/>
                </a:cxn>
                <a:cxn ang="T127">
                  <a:pos x="T14" y="T15"/>
                </a:cxn>
                <a:cxn ang="T128">
                  <a:pos x="T16" y="T17"/>
                </a:cxn>
                <a:cxn ang="T129">
                  <a:pos x="T18" y="T19"/>
                </a:cxn>
                <a:cxn ang="T130">
                  <a:pos x="T20" y="T21"/>
                </a:cxn>
                <a:cxn ang="T131">
                  <a:pos x="T22" y="T23"/>
                </a:cxn>
                <a:cxn ang="T132">
                  <a:pos x="T24" y="T25"/>
                </a:cxn>
                <a:cxn ang="T133">
                  <a:pos x="T26" y="T27"/>
                </a:cxn>
                <a:cxn ang="T134">
                  <a:pos x="T28" y="T29"/>
                </a:cxn>
                <a:cxn ang="T135">
                  <a:pos x="T30" y="T31"/>
                </a:cxn>
                <a:cxn ang="T136">
                  <a:pos x="T32" y="T33"/>
                </a:cxn>
                <a:cxn ang="T137">
                  <a:pos x="T34" y="T35"/>
                </a:cxn>
                <a:cxn ang="T138">
                  <a:pos x="T36" y="T37"/>
                </a:cxn>
                <a:cxn ang="T139">
                  <a:pos x="T38" y="T39"/>
                </a:cxn>
                <a:cxn ang="T140">
                  <a:pos x="T40" y="T41"/>
                </a:cxn>
                <a:cxn ang="T141">
                  <a:pos x="T42" y="T43"/>
                </a:cxn>
                <a:cxn ang="T142">
                  <a:pos x="T44" y="T45"/>
                </a:cxn>
                <a:cxn ang="T143">
                  <a:pos x="T46" y="T47"/>
                </a:cxn>
                <a:cxn ang="T144">
                  <a:pos x="T48" y="T49"/>
                </a:cxn>
                <a:cxn ang="T145">
                  <a:pos x="T50" y="T51"/>
                </a:cxn>
                <a:cxn ang="T146">
                  <a:pos x="T52" y="T53"/>
                </a:cxn>
                <a:cxn ang="T147">
                  <a:pos x="T54" y="T55"/>
                </a:cxn>
                <a:cxn ang="T148">
                  <a:pos x="T56" y="T57"/>
                </a:cxn>
                <a:cxn ang="T149">
                  <a:pos x="T58" y="T59"/>
                </a:cxn>
                <a:cxn ang="T150">
                  <a:pos x="T60" y="T61"/>
                </a:cxn>
                <a:cxn ang="T151">
                  <a:pos x="T62" y="T63"/>
                </a:cxn>
                <a:cxn ang="T152">
                  <a:pos x="T64" y="T65"/>
                </a:cxn>
                <a:cxn ang="T153">
                  <a:pos x="T66" y="T67"/>
                </a:cxn>
                <a:cxn ang="T154">
                  <a:pos x="T68" y="T69"/>
                </a:cxn>
                <a:cxn ang="T155">
                  <a:pos x="T70" y="T71"/>
                </a:cxn>
                <a:cxn ang="T156">
                  <a:pos x="T72" y="T73"/>
                </a:cxn>
                <a:cxn ang="T157">
                  <a:pos x="T74" y="T75"/>
                </a:cxn>
                <a:cxn ang="T158">
                  <a:pos x="T76" y="T77"/>
                </a:cxn>
                <a:cxn ang="T159">
                  <a:pos x="T78" y="T79"/>
                </a:cxn>
                <a:cxn ang="T160">
                  <a:pos x="T80" y="T81"/>
                </a:cxn>
                <a:cxn ang="T161">
                  <a:pos x="T82" y="T83"/>
                </a:cxn>
                <a:cxn ang="T162">
                  <a:pos x="T84" y="T85"/>
                </a:cxn>
                <a:cxn ang="T163">
                  <a:pos x="T86" y="T87"/>
                </a:cxn>
                <a:cxn ang="T164">
                  <a:pos x="T88" y="T89"/>
                </a:cxn>
                <a:cxn ang="T165">
                  <a:pos x="T90" y="T91"/>
                </a:cxn>
                <a:cxn ang="T166">
                  <a:pos x="T92" y="T93"/>
                </a:cxn>
                <a:cxn ang="T167">
                  <a:pos x="T94" y="T95"/>
                </a:cxn>
                <a:cxn ang="T168">
                  <a:pos x="T96" y="T97"/>
                </a:cxn>
                <a:cxn ang="T169">
                  <a:pos x="T98" y="T99"/>
                </a:cxn>
                <a:cxn ang="T170">
                  <a:pos x="T100" y="T101"/>
                </a:cxn>
                <a:cxn ang="T171">
                  <a:pos x="T102" y="T103"/>
                </a:cxn>
                <a:cxn ang="T172">
                  <a:pos x="T104" y="T105"/>
                </a:cxn>
                <a:cxn ang="T173">
                  <a:pos x="T106" y="T107"/>
                </a:cxn>
                <a:cxn ang="T174">
                  <a:pos x="T108" y="T109"/>
                </a:cxn>
                <a:cxn ang="T175">
                  <a:pos x="T110" y="T111"/>
                </a:cxn>
                <a:cxn ang="T176">
                  <a:pos x="T112" y="T113"/>
                </a:cxn>
                <a:cxn ang="T177">
                  <a:pos x="T114" y="T115"/>
                </a:cxn>
                <a:cxn ang="T178">
                  <a:pos x="T116" y="T117"/>
                </a:cxn>
                <a:cxn ang="T179">
                  <a:pos x="T118" y="T119"/>
                </a:cxn>
              </a:cxnLst>
              <a:rect l="T180" t="T181" r="T182" b="T183"/>
              <a:pathLst>
                <a:path w="1838" h="2258">
                  <a:moveTo>
                    <a:pt x="1838" y="773"/>
                  </a:moveTo>
                  <a:lnTo>
                    <a:pt x="1745" y="708"/>
                  </a:lnTo>
                  <a:lnTo>
                    <a:pt x="1653" y="644"/>
                  </a:lnTo>
                  <a:lnTo>
                    <a:pt x="1560" y="579"/>
                  </a:lnTo>
                  <a:lnTo>
                    <a:pt x="1467" y="515"/>
                  </a:lnTo>
                  <a:lnTo>
                    <a:pt x="1374" y="451"/>
                  </a:lnTo>
                  <a:lnTo>
                    <a:pt x="1281" y="386"/>
                  </a:lnTo>
                  <a:lnTo>
                    <a:pt x="1189" y="322"/>
                  </a:lnTo>
                  <a:lnTo>
                    <a:pt x="1096" y="258"/>
                  </a:lnTo>
                  <a:lnTo>
                    <a:pt x="1003" y="193"/>
                  </a:lnTo>
                  <a:lnTo>
                    <a:pt x="910" y="129"/>
                  </a:lnTo>
                  <a:lnTo>
                    <a:pt x="817" y="64"/>
                  </a:lnTo>
                  <a:lnTo>
                    <a:pt x="725" y="0"/>
                  </a:lnTo>
                  <a:lnTo>
                    <a:pt x="697" y="41"/>
                  </a:lnTo>
                  <a:lnTo>
                    <a:pt x="669" y="82"/>
                  </a:lnTo>
                  <a:lnTo>
                    <a:pt x="642" y="124"/>
                  </a:lnTo>
                  <a:lnTo>
                    <a:pt x="616" y="165"/>
                  </a:lnTo>
                  <a:lnTo>
                    <a:pt x="590" y="208"/>
                  </a:lnTo>
                  <a:lnTo>
                    <a:pt x="564" y="250"/>
                  </a:lnTo>
                  <a:lnTo>
                    <a:pt x="540" y="293"/>
                  </a:lnTo>
                  <a:lnTo>
                    <a:pt x="515" y="336"/>
                  </a:lnTo>
                  <a:lnTo>
                    <a:pt x="491" y="379"/>
                  </a:lnTo>
                  <a:lnTo>
                    <a:pt x="468" y="423"/>
                  </a:lnTo>
                  <a:lnTo>
                    <a:pt x="445" y="467"/>
                  </a:lnTo>
                  <a:lnTo>
                    <a:pt x="423" y="511"/>
                  </a:lnTo>
                  <a:lnTo>
                    <a:pt x="401" y="556"/>
                  </a:lnTo>
                  <a:lnTo>
                    <a:pt x="380" y="601"/>
                  </a:lnTo>
                  <a:lnTo>
                    <a:pt x="359" y="646"/>
                  </a:lnTo>
                  <a:lnTo>
                    <a:pt x="339" y="691"/>
                  </a:lnTo>
                  <a:lnTo>
                    <a:pt x="320" y="736"/>
                  </a:lnTo>
                  <a:lnTo>
                    <a:pt x="301" y="782"/>
                  </a:lnTo>
                  <a:lnTo>
                    <a:pt x="282" y="828"/>
                  </a:lnTo>
                  <a:lnTo>
                    <a:pt x="264" y="874"/>
                  </a:lnTo>
                  <a:lnTo>
                    <a:pt x="247" y="921"/>
                  </a:lnTo>
                  <a:lnTo>
                    <a:pt x="230" y="967"/>
                  </a:lnTo>
                  <a:lnTo>
                    <a:pt x="214" y="1014"/>
                  </a:lnTo>
                  <a:lnTo>
                    <a:pt x="199" y="1061"/>
                  </a:lnTo>
                  <a:lnTo>
                    <a:pt x="183" y="1108"/>
                  </a:lnTo>
                  <a:lnTo>
                    <a:pt x="169" y="1156"/>
                  </a:lnTo>
                  <a:lnTo>
                    <a:pt x="155" y="1203"/>
                  </a:lnTo>
                  <a:lnTo>
                    <a:pt x="142" y="1251"/>
                  </a:lnTo>
                  <a:lnTo>
                    <a:pt x="129" y="1299"/>
                  </a:lnTo>
                  <a:lnTo>
                    <a:pt x="117" y="1347"/>
                  </a:lnTo>
                  <a:lnTo>
                    <a:pt x="106" y="1395"/>
                  </a:lnTo>
                  <a:lnTo>
                    <a:pt x="95" y="1443"/>
                  </a:lnTo>
                  <a:lnTo>
                    <a:pt x="84" y="1492"/>
                  </a:lnTo>
                  <a:lnTo>
                    <a:pt x="75" y="1540"/>
                  </a:lnTo>
                  <a:lnTo>
                    <a:pt x="65" y="1589"/>
                  </a:lnTo>
                  <a:lnTo>
                    <a:pt x="57" y="1638"/>
                  </a:lnTo>
                  <a:lnTo>
                    <a:pt x="49" y="1687"/>
                  </a:lnTo>
                  <a:lnTo>
                    <a:pt x="41" y="1736"/>
                  </a:lnTo>
                  <a:lnTo>
                    <a:pt x="35" y="1785"/>
                  </a:lnTo>
                  <a:lnTo>
                    <a:pt x="28" y="1834"/>
                  </a:lnTo>
                  <a:lnTo>
                    <a:pt x="23" y="1883"/>
                  </a:lnTo>
                  <a:lnTo>
                    <a:pt x="18" y="1932"/>
                  </a:lnTo>
                  <a:lnTo>
                    <a:pt x="13" y="1982"/>
                  </a:lnTo>
                  <a:lnTo>
                    <a:pt x="10" y="2031"/>
                  </a:lnTo>
                  <a:lnTo>
                    <a:pt x="6" y="2080"/>
                  </a:lnTo>
                  <a:lnTo>
                    <a:pt x="4" y="2130"/>
                  </a:lnTo>
                  <a:lnTo>
                    <a:pt x="2" y="2179"/>
                  </a:lnTo>
                  <a:lnTo>
                    <a:pt x="0" y="2229"/>
                  </a:lnTo>
                  <a:lnTo>
                    <a:pt x="113" y="2231"/>
                  </a:lnTo>
                  <a:lnTo>
                    <a:pt x="226" y="2234"/>
                  </a:lnTo>
                  <a:lnTo>
                    <a:pt x="339" y="2236"/>
                  </a:lnTo>
                  <a:lnTo>
                    <a:pt x="452" y="2239"/>
                  </a:lnTo>
                  <a:lnTo>
                    <a:pt x="565" y="2241"/>
                  </a:lnTo>
                  <a:lnTo>
                    <a:pt x="678" y="2243"/>
                  </a:lnTo>
                  <a:lnTo>
                    <a:pt x="791" y="2246"/>
                  </a:lnTo>
                  <a:lnTo>
                    <a:pt x="904" y="2248"/>
                  </a:lnTo>
                  <a:lnTo>
                    <a:pt x="1017" y="2251"/>
                  </a:lnTo>
                  <a:lnTo>
                    <a:pt x="1130" y="2253"/>
                  </a:lnTo>
                  <a:lnTo>
                    <a:pt x="1242" y="2256"/>
                  </a:lnTo>
                  <a:lnTo>
                    <a:pt x="1355" y="2258"/>
                  </a:lnTo>
                  <a:lnTo>
                    <a:pt x="1356" y="2225"/>
                  </a:lnTo>
                  <a:lnTo>
                    <a:pt x="1358" y="2192"/>
                  </a:lnTo>
                  <a:lnTo>
                    <a:pt x="1359" y="2159"/>
                  </a:lnTo>
                  <a:lnTo>
                    <a:pt x="1361" y="2126"/>
                  </a:lnTo>
                  <a:lnTo>
                    <a:pt x="1364" y="2094"/>
                  </a:lnTo>
                  <a:lnTo>
                    <a:pt x="1367" y="2061"/>
                  </a:lnTo>
                  <a:lnTo>
                    <a:pt x="1370" y="2028"/>
                  </a:lnTo>
                  <a:lnTo>
                    <a:pt x="1374" y="1995"/>
                  </a:lnTo>
                  <a:lnTo>
                    <a:pt x="1378" y="1962"/>
                  </a:lnTo>
                  <a:lnTo>
                    <a:pt x="1383" y="1930"/>
                  </a:lnTo>
                  <a:lnTo>
                    <a:pt x="1388" y="1897"/>
                  </a:lnTo>
                  <a:lnTo>
                    <a:pt x="1393" y="1864"/>
                  </a:lnTo>
                  <a:lnTo>
                    <a:pt x="1399" y="1832"/>
                  </a:lnTo>
                  <a:lnTo>
                    <a:pt x="1405" y="1799"/>
                  </a:lnTo>
                  <a:lnTo>
                    <a:pt x="1411" y="1767"/>
                  </a:lnTo>
                  <a:lnTo>
                    <a:pt x="1418" y="1735"/>
                  </a:lnTo>
                  <a:lnTo>
                    <a:pt x="1425" y="1702"/>
                  </a:lnTo>
                  <a:lnTo>
                    <a:pt x="1433" y="1670"/>
                  </a:lnTo>
                  <a:lnTo>
                    <a:pt x="1441" y="1638"/>
                  </a:lnTo>
                  <a:lnTo>
                    <a:pt x="1450" y="1606"/>
                  </a:lnTo>
                  <a:lnTo>
                    <a:pt x="1459" y="1575"/>
                  </a:lnTo>
                  <a:lnTo>
                    <a:pt x="1468" y="1543"/>
                  </a:lnTo>
                  <a:lnTo>
                    <a:pt x="1477" y="1511"/>
                  </a:lnTo>
                  <a:lnTo>
                    <a:pt x="1487" y="1480"/>
                  </a:lnTo>
                  <a:lnTo>
                    <a:pt x="1498" y="1449"/>
                  </a:lnTo>
                  <a:lnTo>
                    <a:pt x="1509" y="1417"/>
                  </a:lnTo>
                  <a:lnTo>
                    <a:pt x="1520" y="1386"/>
                  </a:lnTo>
                  <a:lnTo>
                    <a:pt x="1531" y="1355"/>
                  </a:lnTo>
                  <a:lnTo>
                    <a:pt x="1543" y="1325"/>
                  </a:lnTo>
                  <a:lnTo>
                    <a:pt x="1555" y="1294"/>
                  </a:lnTo>
                  <a:lnTo>
                    <a:pt x="1568" y="1263"/>
                  </a:lnTo>
                  <a:lnTo>
                    <a:pt x="1581" y="1233"/>
                  </a:lnTo>
                  <a:lnTo>
                    <a:pt x="1595" y="1203"/>
                  </a:lnTo>
                  <a:lnTo>
                    <a:pt x="1608" y="1173"/>
                  </a:lnTo>
                  <a:lnTo>
                    <a:pt x="1622" y="1143"/>
                  </a:lnTo>
                  <a:lnTo>
                    <a:pt x="1637" y="1113"/>
                  </a:lnTo>
                  <a:lnTo>
                    <a:pt x="1652" y="1084"/>
                  </a:lnTo>
                  <a:lnTo>
                    <a:pt x="1667" y="1055"/>
                  </a:lnTo>
                  <a:lnTo>
                    <a:pt x="1683" y="1025"/>
                  </a:lnTo>
                  <a:lnTo>
                    <a:pt x="1698" y="996"/>
                  </a:lnTo>
                  <a:lnTo>
                    <a:pt x="1715" y="968"/>
                  </a:lnTo>
                  <a:lnTo>
                    <a:pt x="1731" y="939"/>
                  </a:lnTo>
                  <a:lnTo>
                    <a:pt x="1748" y="911"/>
                  </a:lnTo>
                  <a:lnTo>
                    <a:pt x="1766" y="883"/>
                  </a:lnTo>
                  <a:lnTo>
                    <a:pt x="1783" y="855"/>
                  </a:lnTo>
                  <a:lnTo>
                    <a:pt x="1801" y="827"/>
                  </a:lnTo>
                  <a:lnTo>
                    <a:pt x="1820" y="800"/>
                  </a:lnTo>
                  <a:lnTo>
                    <a:pt x="1838" y="773"/>
                  </a:lnTo>
                </a:path>
              </a:pathLst>
            </a:custGeom>
            <a:solidFill>
              <a:srgbClr val="FF3333"/>
            </a:solidFill>
            <a:ln w="25400">
              <a:solidFill>
                <a:srgbClr val="262626"/>
              </a:solidFill>
              <a:prstDash val="solid"/>
              <a:round/>
              <a:headEnd/>
              <a:tailEnd/>
            </a:ln>
          </xdr:spPr>
        </xdr:sp>
      </xdr:grpSp>
      <xdr:grpSp>
        <xdr:nvGrpSpPr>
          <xdr:cNvPr id="5" name="Linear Dial Scale"/>
          <xdr:cNvGrpSpPr/>
        </xdr:nvGrpSpPr>
        <xdr:grpSpPr>
          <a:xfrm>
            <a:off x="8731248" y="2939364"/>
            <a:ext cx="2597246" cy="1200046"/>
            <a:chOff x="7894692" y="2972457"/>
            <a:chExt cx="2556393" cy="1219489"/>
          </a:xfrm>
        </xdr:grpSpPr>
        <xdr:sp macro="" textlink="#REF!">
          <xdr:nvSpPr>
            <xdr:cNvPr id="11" name="Dial Scale Value #6"/>
            <xdr:cNvSpPr txBox="1"/>
          </xdr:nvSpPr>
          <xdr:spPr bwMode="auto">
            <a:xfrm>
              <a:off x="9890389" y="3915656"/>
              <a:ext cx="560696" cy="27629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DB588569-FFA9-4C27-B7AE-645B6DD8B288}" type="TxLink">
                <a:rPr lang="en-US" sz="1000" b="1" i="0" u="none" strike="noStrike" cap="none" spc="0">
                  <a:ln>
                    <a:noFill/>
                  </a:ln>
                  <a:solidFill>
                    <a:srgbClr val="000000"/>
                  </a:solidFill>
                  <a:effectLst/>
                  <a:latin typeface="Arialri"/>
                  <a:cs typeface="Arial"/>
                </a:rPr>
                <a:pPr algn="ctr"/>
                <a:t>100,0</a:t>
              </a:fld>
              <a:endParaRPr lang="en-US" sz="1100" b="1" cap="none" spc="0">
                <a:ln>
                  <a:noFill/>
                </a:ln>
                <a:solidFill>
                  <a:schemeClr val="tx1"/>
                </a:solidFill>
                <a:effectLst/>
              </a:endParaRPr>
            </a:p>
          </xdr:txBody>
        </xdr:sp>
        <xdr:sp macro="" textlink="#REF!">
          <xdr:nvSpPr>
            <xdr:cNvPr id="12" name="Dial Scale Value #5"/>
            <xdr:cNvSpPr txBox="1"/>
          </xdr:nvSpPr>
          <xdr:spPr bwMode="auto">
            <a:xfrm>
              <a:off x="9719329" y="3382130"/>
              <a:ext cx="551193" cy="27629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B23EEE6F-C491-465B-91EB-ACFE2C321F67}" type="TxLink">
                <a:rPr lang="en-US" sz="1000" b="1" i="0" u="none" strike="noStrike" cap="none" spc="0">
                  <a:ln>
                    <a:noFill/>
                  </a:ln>
                  <a:solidFill>
                    <a:srgbClr val="000000"/>
                  </a:solidFill>
                  <a:effectLst/>
                  <a:latin typeface="Arialri"/>
                  <a:cs typeface="Arial"/>
                </a:rPr>
                <a:pPr algn="ctr"/>
                <a:t>80,0</a:t>
              </a:fld>
              <a:endParaRPr lang="en-US" sz="1100" b="1" cap="none" spc="0">
                <a:ln>
                  <a:noFill/>
                </a:ln>
                <a:solidFill>
                  <a:schemeClr val="tx1"/>
                </a:solidFill>
                <a:effectLst/>
              </a:endParaRPr>
            </a:p>
          </xdr:txBody>
        </xdr:sp>
        <xdr:sp macro="" textlink="#REF!">
          <xdr:nvSpPr>
            <xdr:cNvPr id="13" name="Dial Scale Value #4"/>
            <xdr:cNvSpPr txBox="1"/>
          </xdr:nvSpPr>
          <xdr:spPr bwMode="auto">
            <a:xfrm>
              <a:off x="9234659" y="2981985"/>
              <a:ext cx="560696" cy="27629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4CE01A07-F274-4AED-B7E6-0395584E60CC}" type="TxLink">
                <a:rPr lang="en-US" sz="1000" b="1" i="0" u="none" strike="noStrike" cap="none" spc="0">
                  <a:ln>
                    <a:noFill/>
                  </a:ln>
                  <a:solidFill>
                    <a:srgbClr val="000000"/>
                  </a:solidFill>
                  <a:effectLst/>
                  <a:latin typeface="Arialri"/>
                  <a:cs typeface="Arial"/>
                </a:rPr>
                <a:pPr algn="ctr"/>
                <a:t>60,0</a:t>
              </a:fld>
              <a:endParaRPr lang="en-US" sz="1100" b="1" cap="none" spc="0">
                <a:ln>
                  <a:noFill/>
                </a:ln>
                <a:solidFill>
                  <a:schemeClr val="tx1"/>
                </a:solidFill>
                <a:effectLst/>
              </a:endParaRPr>
            </a:p>
          </xdr:txBody>
        </xdr:sp>
        <xdr:sp macro="" textlink="#REF!">
          <xdr:nvSpPr>
            <xdr:cNvPr id="14" name="Dial Scale Value #3"/>
            <xdr:cNvSpPr txBox="1"/>
          </xdr:nvSpPr>
          <xdr:spPr bwMode="auto">
            <a:xfrm>
              <a:off x="8588434" y="2972457"/>
              <a:ext cx="560696" cy="27629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8C95F675-18CB-492C-A587-B84D50E0FACB}" type="TxLink">
                <a:rPr lang="en-US" sz="1000" b="1" i="0" u="none" strike="noStrike" cap="none" spc="0">
                  <a:ln>
                    <a:noFill/>
                  </a:ln>
                  <a:solidFill>
                    <a:srgbClr val="000000"/>
                  </a:solidFill>
                  <a:effectLst/>
                  <a:latin typeface="Arialri"/>
                  <a:cs typeface="Arial"/>
                </a:rPr>
                <a:pPr algn="ctr"/>
                <a:t>40,0</a:t>
              </a:fld>
              <a:endParaRPr lang="en-US" sz="1100" b="1" cap="none" spc="0">
                <a:ln>
                  <a:noFill/>
                </a:ln>
                <a:solidFill>
                  <a:schemeClr val="tx1"/>
                </a:solidFill>
                <a:effectLst/>
              </a:endParaRPr>
            </a:p>
          </xdr:txBody>
        </xdr:sp>
        <xdr:sp macro="" textlink="#REF!">
          <xdr:nvSpPr>
            <xdr:cNvPr id="15" name="Dial Scale Value #2"/>
            <xdr:cNvSpPr txBox="1"/>
          </xdr:nvSpPr>
          <xdr:spPr bwMode="auto">
            <a:xfrm>
              <a:off x="8094261" y="3372603"/>
              <a:ext cx="551193" cy="27629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F509E261-5CA6-4A46-9375-D6FDCBB47E48}" type="TxLink">
                <a:rPr lang="en-US" sz="1000" b="1" i="0" u="none" strike="noStrike" cap="none" spc="0">
                  <a:ln>
                    <a:noFill/>
                  </a:ln>
                  <a:solidFill>
                    <a:srgbClr val="000000"/>
                  </a:solidFill>
                  <a:effectLst/>
                  <a:latin typeface="Arialri"/>
                  <a:cs typeface="Arial"/>
                </a:rPr>
                <a:pPr algn="ctr"/>
                <a:t>20,0</a:t>
              </a:fld>
              <a:endParaRPr lang="en-US" sz="1100" b="1" cap="none" spc="0">
                <a:ln>
                  <a:noFill/>
                </a:ln>
                <a:solidFill>
                  <a:schemeClr val="tx1"/>
                </a:solidFill>
                <a:effectLst/>
              </a:endParaRPr>
            </a:p>
          </xdr:txBody>
        </xdr:sp>
        <xdr:sp macro="" textlink="#REF!">
          <xdr:nvSpPr>
            <xdr:cNvPr id="16" name="Dial Scale Value #1"/>
            <xdr:cNvSpPr txBox="1"/>
          </xdr:nvSpPr>
          <xdr:spPr bwMode="auto">
            <a:xfrm>
              <a:off x="7894692" y="3915656"/>
              <a:ext cx="541689" cy="27629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fld id="{37125045-F8FC-4AC2-9A77-026239E3D5B6}" type="TxLink">
                <a:rPr lang="en-US" sz="1000" b="1" i="0" u="none" strike="noStrike" cap="none" spc="0">
                  <a:ln>
                    <a:noFill/>
                  </a:ln>
                  <a:solidFill>
                    <a:srgbClr val="000000"/>
                  </a:solidFill>
                  <a:effectLst/>
                  <a:latin typeface="Arialri"/>
                  <a:cs typeface="Arial"/>
                </a:rPr>
                <a:pPr algn="ctr"/>
                <a:t>0,0</a:t>
              </a:fld>
              <a:endParaRPr lang="en-US" sz="1100" b="1" cap="none" spc="0">
                <a:ln>
                  <a:noFill/>
                </a:ln>
                <a:solidFill>
                  <a:schemeClr val="tx1"/>
                </a:solidFill>
                <a:effectLst/>
              </a:endParaRPr>
            </a:p>
          </xdr:txBody>
        </xdr:sp>
      </xdr:grpSp>
      <xdr:graphicFrame macro="">
        <xdr:nvGraphicFramePr>
          <xdr:cNvPr id="7" name="Linear Dial Needle"/>
          <xdr:cNvGraphicFramePr>
            <a:graphicFrameLocks/>
          </xdr:cNvGraphicFramePr>
        </xdr:nvGraphicFramePr>
        <xdr:xfrm>
          <a:off x="8001364" y="1723891"/>
          <a:ext cx="4100597" cy="268190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8" name="Dial Needle Circle"/>
          <xdr:cNvSpPr/>
        </xdr:nvSpPr>
        <xdr:spPr bwMode="auto">
          <a:xfrm>
            <a:off x="9550195" y="3502339"/>
            <a:ext cx="968911" cy="984548"/>
          </a:xfrm>
          <a:prstGeom prst="ellipse">
            <a:avLst/>
          </a:prstGeom>
          <a:solidFill>
            <a:schemeClr val="tx1">
              <a:lumMod val="85000"/>
              <a:lumOff val="15000"/>
            </a:schemeClr>
          </a:solidFill>
          <a:ln>
            <a:solidFill>
              <a:schemeClr val="tx1">
                <a:lumMod val="95000"/>
                <a:lumOff val="5000"/>
              </a:schemeClr>
            </a:solidFill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sp macro="" textlink="$C$5">
        <xdr:nvSpPr>
          <xdr:cNvPr id="9" name="Linear Dial Main Value"/>
          <xdr:cNvSpPr txBox="1"/>
        </xdr:nvSpPr>
        <xdr:spPr bwMode="auto">
          <a:xfrm>
            <a:off x="9495978" y="3757589"/>
            <a:ext cx="1064479" cy="472918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56FA41C8-536F-4DAB-809E-F562480CCC86}" type="TxLink">
              <a:rPr lang="en-US" sz="1100" b="0" i="0" u="none" strike="noStrike" cap="none" spc="50">
                <a:ln w="3175" cmpd="sng">
                  <a:solidFill>
                    <a:schemeClr val="bg1"/>
                  </a:solidFill>
                  <a:prstDash val="solid"/>
                </a:ln>
                <a:noFill/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Calibri"/>
                <a:cs typeface="Arial" pitchFamily="34" charset="0"/>
              </a:rPr>
              <a:pPr algn="ctr"/>
              <a:t> 40,00 € </a:t>
            </a:fld>
            <a:endParaRPr lang="en-US" sz="1800" b="1" cap="none" spc="50">
              <a:ln w="3175" cmpd="sng">
                <a:solidFill>
                  <a:schemeClr val="bg1"/>
                </a:solidFill>
                <a:prstDash val="solid"/>
              </a:ln>
              <a:noFill/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8</xdr:col>
      <xdr:colOff>419100</xdr:colOff>
      <xdr:row>9</xdr:row>
      <xdr:rowOff>161924</xdr:rowOff>
    </xdr:from>
    <xdr:to>
      <xdr:col>13</xdr:col>
      <xdr:colOff>504825</xdr:colOff>
      <xdr:row>26</xdr:row>
      <xdr:rowOff>190499</xdr:rowOff>
    </xdr:to>
    <xdr:grpSp>
      <xdr:nvGrpSpPr>
        <xdr:cNvPr id="23" name="b) Light Circular Dial Widget Type #1"/>
        <xdr:cNvGrpSpPr/>
      </xdr:nvGrpSpPr>
      <xdr:grpSpPr>
        <a:xfrm>
          <a:off x="5114925" y="2219324"/>
          <a:ext cx="3676650" cy="3267075"/>
          <a:chOff x="7929148" y="5242162"/>
          <a:chExt cx="4285420" cy="3733794"/>
        </a:xfrm>
      </xdr:grpSpPr>
      <xdr:sp macro="" textlink="">
        <xdr:nvSpPr>
          <xdr:cNvPr id="24" name="Light Circular Dial1 Background Rectangle"/>
          <xdr:cNvSpPr/>
        </xdr:nvSpPr>
        <xdr:spPr bwMode="auto">
          <a:xfrm>
            <a:off x="7929148" y="5242162"/>
            <a:ext cx="4285420" cy="3733794"/>
          </a:xfrm>
          <a:prstGeom prst="roundRect">
            <a:avLst>
              <a:gd name="adj" fmla="val 10723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graphicFrame macro="">
        <xdr:nvGraphicFramePr>
          <xdr:cNvPr id="27" name="Circular Dial1 Donut Chart"/>
          <xdr:cNvGraphicFramePr>
            <a:graphicFrameLocks/>
          </xdr:cNvGraphicFramePr>
        </xdr:nvGraphicFramePr>
        <xdr:xfrm>
          <a:off x="8446219" y="5922520"/>
          <a:ext cx="3067050" cy="27295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28" name="Circular Dial1 Lightblue Circle"/>
          <xdr:cNvSpPr/>
        </xdr:nvSpPr>
        <xdr:spPr>
          <a:xfrm>
            <a:off x="9141544" y="6441633"/>
            <a:ext cx="1695450" cy="1695450"/>
          </a:xfrm>
          <a:prstGeom prst="ellipse">
            <a:avLst/>
          </a:prstGeom>
          <a:solidFill>
            <a:srgbClr val="A7E2E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9" name="Circular Dial1 White Circle"/>
          <xdr:cNvSpPr/>
        </xdr:nvSpPr>
        <xdr:spPr>
          <a:xfrm>
            <a:off x="9265368" y="6574983"/>
            <a:ext cx="1438275" cy="1438275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$K$35">
        <xdr:nvSpPr>
          <xdr:cNvPr id="30" name="Circular Dial1 Main Value"/>
          <xdr:cNvSpPr txBox="1"/>
        </xdr:nvSpPr>
        <xdr:spPr>
          <a:xfrm>
            <a:off x="9017719" y="6698808"/>
            <a:ext cx="1847850" cy="1352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b"/>
          <a:lstStyle/>
          <a:p>
            <a:pPr algn="ctr"/>
            <a:fld id="{D1F404C7-883E-49B6-B301-C4CAC82CF778}" type="TxLink">
              <a:rPr lang="en-US" sz="3200" b="0" i="0" u="none" strike="noStrike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cs typeface="Arial"/>
              </a:rPr>
              <a:pPr algn="ctr"/>
              <a:t>38</a:t>
            </a:fld>
            <a:endParaRPr lang="en-US" sz="23900">
              <a:solidFill>
                <a:schemeClr val="tx2">
                  <a:lumMod val="60000"/>
                  <a:lumOff val="40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  <xdr:sp macro="" textlink="$K$36">
        <xdr:nvSpPr>
          <xdr:cNvPr id="31" name="Circular Dial1 Total Value"/>
          <xdr:cNvSpPr txBox="1"/>
        </xdr:nvSpPr>
        <xdr:spPr>
          <a:xfrm>
            <a:off x="9951169" y="6717858"/>
            <a:ext cx="733425" cy="3905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fld id="{6061C4A1-23BD-4E03-8538-279B3C8ADCA7}" type="TxLink">
              <a:rPr lang="en-US" sz="1600" b="1" i="0" u="none" strike="noStrike">
                <a:solidFill>
                  <a:schemeClr val="tx2">
                    <a:lumMod val="60000"/>
                    <a:lumOff val="40000"/>
                  </a:schemeClr>
                </a:solidFill>
                <a:latin typeface="Arial"/>
                <a:cs typeface="Arial"/>
              </a:rPr>
              <a:pPr algn="ctr"/>
              <a:t>400</a:t>
            </a:fld>
            <a:endParaRPr lang="en-US" sz="3200" b="1">
              <a:solidFill>
                <a:schemeClr val="tx2">
                  <a:lumMod val="60000"/>
                  <a:lumOff val="40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  <xdr:sp macro="" textlink="$K$37">
        <xdr:nvSpPr>
          <xdr:cNvPr id="32" name="Circular Dial1 % Value"/>
          <xdr:cNvSpPr txBox="1"/>
        </xdr:nvSpPr>
        <xdr:spPr>
          <a:xfrm>
            <a:off x="10836994" y="6079683"/>
            <a:ext cx="1181100" cy="4857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3837E06-31F0-4655-9B09-01C9ABE23D78}" type="TxLink">
              <a:rPr lang="en-US" sz="2400" b="1" i="0" u="none" strike="noStrike">
                <a:solidFill>
                  <a:schemeClr val="bg1">
                    <a:lumMod val="85000"/>
                  </a:schemeClr>
                </a:solidFill>
                <a:latin typeface="Arial"/>
                <a:cs typeface="Arial"/>
              </a:rPr>
              <a:pPr algn="ctr"/>
              <a:t>10%</a:t>
            </a:fld>
            <a:endParaRPr lang="en-US" sz="6000" b="1">
              <a:solidFill>
                <a:schemeClr val="bg1">
                  <a:lumMod val="85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28575</xdr:colOff>
          <xdr:row>3</xdr:row>
          <xdr:rowOff>180975</xdr:rowOff>
        </xdr:from>
        <xdr:to>
          <xdr:col>14</xdr:col>
          <xdr:colOff>28575</xdr:colOff>
          <xdr:row>5</xdr:row>
          <xdr:rowOff>9525</xdr:rowOff>
        </xdr:to>
        <xdr:sp macro="" textlink="">
          <xdr:nvSpPr>
            <xdr:cNvPr id="8195" name="ScrollBar1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19</xdr:col>
      <xdr:colOff>222528</xdr:colOff>
      <xdr:row>9</xdr:row>
      <xdr:rowOff>885</xdr:rowOff>
    </xdr:from>
    <xdr:to>
      <xdr:col>24</xdr:col>
      <xdr:colOff>649434</xdr:colOff>
      <xdr:row>28</xdr:row>
      <xdr:rowOff>125599</xdr:rowOff>
    </xdr:to>
    <xdr:grpSp>
      <xdr:nvGrpSpPr>
        <xdr:cNvPr id="33" name="Group 244"/>
        <xdr:cNvGrpSpPr>
          <a:grpSpLocks/>
        </xdr:cNvGrpSpPr>
      </xdr:nvGrpSpPr>
      <xdr:grpSpPr bwMode="auto">
        <a:xfrm>
          <a:off x="10985778" y="2058285"/>
          <a:ext cx="4236906" cy="3744214"/>
          <a:chOff x="182630" y="7374251"/>
          <a:chExt cx="4256500" cy="3740972"/>
        </a:xfrm>
      </xdr:grpSpPr>
      <xdr:sp macro="" textlink="">
        <xdr:nvSpPr>
          <xdr:cNvPr id="34" name="Rounded Rectangle 241"/>
          <xdr:cNvSpPr/>
        </xdr:nvSpPr>
        <xdr:spPr>
          <a:xfrm>
            <a:off x="182630" y="7374251"/>
            <a:ext cx="4256500" cy="3740972"/>
          </a:xfrm>
          <a:prstGeom prst="roundRect">
            <a:avLst>
              <a:gd name="adj" fmla="val 10723"/>
            </a:avLst>
          </a:prstGeom>
          <a:gradFill flip="none" rotWithShape="1">
            <a:gsLst>
              <a:gs pos="0">
                <a:srgbClr val="FFFFFF"/>
              </a:gs>
              <a:gs pos="100000">
                <a:schemeClr val="accent5">
                  <a:lumMod val="60000"/>
                  <a:lumOff val="40000"/>
                </a:schemeClr>
              </a:gs>
            </a:gsLst>
            <a:lin ang="5400000" scaled="0"/>
            <a:tileRect/>
          </a:gra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grpSp>
        <xdr:nvGrpSpPr>
          <xdr:cNvPr id="35" name="Group 514"/>
          <xdr:cNvGrpSpPr/>
        </xdr:nvGrpSpPr>
        <xdr:grpSpPr>
          <a:xfrm>
            <a:off x="450454" y="8430862"/>
            <a:ext cx="3673025" cy="1808613"/>
            <a:chOff x="193063" y="1155645"/>
            <a:chExt cx="3658893" cy="1807321"/>
          </a:xfrm>
          <a:scene3d>
            <a:camera prst="orthographicFront">
              <a:rot lat="0" lon="0" rev="0"/>
            </a:camera>
            <a:lightRig rig="chilly" dir="t">
              <a:rot lat="0" lon="0" rev="18480000"/>
            </a:lightRig>
          </a:scene3d>
        </xdr:grpSpPr>
        <xdr:sp macro="" textlink="">
          <xdr:nvSpPr>
            <xdr:cNvPr id="47" name="Freeform 362"/>
            <xdr:cNvSpPr>
              <a:spLocks/>
            </xdr:cNvSpPr>
          </xdr:nvSpPr>
          <xdr:spPr bwMode="auto">
            <a:xfrm>
              <a:off x="1498449" y="1155645"/>
              <a:ext cx="1048120" cy="665855"/>
            </a:xfrm>
            <a:custGeom>
              <a:avLst/>
              <a:gdLst/>
              <a:ahLst/>
              <a:cxnLst>
                <a:cxn ang="0">
                  <a:pos x="1986" y="1362"/>
                </a:cxn>
                <a:cxn ang="0">
                  <a:pos x="2051" y="1146"/>
                </a:cxn>
                <a:cxn ang="0">
                  <a:pos x="2116" y="929"/>
                </a:cxn>
                <a:cxn ang="0">
                  <a:pos x="2181" y="713"/>
                </a:cxn>
                <a:cxn ang="0">
                  <a:pos x="2246" y="497"/>
                </a:cxn>
                <a:cxn ang="0">
                  <a:pos x="2311" y="281"/>
                </a:cxn>
                <a:cxn ang="0">
                  <a:pos x="2296" y="158"/>
                </a:cxn>
                <a:cxn ang="0">
                  <a:pos x="2201" y="132"/>
                </a:cxn>
                <a:cxn ang="0">
                  <a:pos x="2105" y="108"/>
                </a:cxn>
                <a:cxn ang="0">
                  <a:pos x="2008" y="87"/>
                </a:cxn>
                <a:cxn ang="0">
                  <a:pos x="1911" y="68"/>
                </a:cxn>
                <a:cxn ang="0">
                  <a:pos x="1813" y="51"/>
                </a:cxn>
                <a:cxn ang="0">
                  <a:pos x="1715" y="36"/>
                </a:cxn>
                <a:cxn ang="0">
                  <a:pos x="1617" y="24"/>
                </a:cxn>
                <a:cxn ang="0">
                  <a:pos x="1518" y="15"/>
                </a:cxn>
                <a:cxn ang="0">
                  <a:pos x="1420" y="7"/>
                </a:cxn>
                <a:cxn ang="0">
                  <a:pos x="1321" y="3"/>
                </a:cxn>
                <a:cxn ang="0">
                  <a:pos x="1222" y="0"/>
                </a:cxn>
                <a:cxn ang="0">
                  <a:pos x="1123" y="0"/>
                </a:cxn>
                <a:cxn ang="0">
                  <a:pos x="1024" y="3"/>
                </a:cxn>
                <a:cxn ang="0">
                  <a:pos x="925" y="7"/>
                </a:cxn>
                <a:cxn ang="0">
                  <a:pos x="826" y="15"/>
                </a:cxn>
                <a:cxn ang="0">
                  <a:pos x="727" y="24"/>
                </a:cxn>
                <a:cxn ang="0">
                  <a:pos x="629" y="36"/>
                </a:cxn>
                <a:cxn ang="0">
                  <a:pos x="531" y="51"/>
                </a:cxn>
                <a:cxn ang="0">
                  <a:pos x="433" y="68"/>
                </a:cxn>
                <a:cxn ang="0">
                  <a:pos x="336" y="87"/>
                </a:cxn>
                <a:cxn ang="0">
                  <a:pos x="239" y="108"/>
                </a:cxn>
                <a:cxn ang="0">
                  <a:pos x="143" y="132"/>
                </a:cxn>
                <a:cxn ang="0">
                  <a:pos x="48" y="158"/>
                </a:cxn>
                <a:cxn ang="0">
                  <a:pos x="33" y="281"/>
                </a:cxn>
                <a:cxn ang="0">
                  <a:pos x="98" y="497"/>
                </a:cxn>
                <a:cxn ang="0">
                  <a:pos x="163" y="713"/>
                </a:cxn>
                <a:cxn ang="0">
                  <a:pos x="228" y="929"/>
                </a:cxn>
                <a:cxn ang="0">
                  <a:pos x="293" y="1146"/>
                </a:cxn>
                <a:cxn ang="0">
                  <a:pos x="358" y="1362"/>
                </a:cxn>
                <a:cxn ang="0">
                  <a:pos x="423" y="1461"/>
                </a:cxn>
                <a:cxn ang="0">
                  <a:pos x="486" y="1443"/>
                </a:cxn>
                <a:cxn ang="0">
                  <a:pos x="550" y="1427"/>
                </a:cxn>
                <a:cxn ang="0">
                  <a:pos x="615" y="1413"/>
                </a:cxn>
                <a:cxn ang="0">
                  <a:pos x="680" y="1400"/>
                </a:cxn>
                <a:cxn ang="0">
                  <a:pos x="745" y="1389"/>
                </a:cxn>
                <a:cxn ang="0">
                  <a:pos x="810" y="1379"/>
                </a:cxn>
                <a:cxn ang="0">
                  <a:pos x="876" y="1371"/>
                </a:cxn>
                <a:cxn ang="0">
                  <a:pos x="941" y="1365"/>
                </a:cxn>
                <a:cxn ang="0">
                  <a:pos x="1007" y="1360"/>
                </a:cxn>
                <a:cxn ang="0">
                  <a:pos x="1073" y="1357"/>
                </a:cxn>
                <a:cxn ang="0">
                  <a:pos x="1139" y="1355"/>
                </a:cxn>
                <a:cxn ang="0">
                  <a:pos x="1205" y="1355"/>
                </a:cxn>
                <a:cxn ang="0">
                  <a:pos x="1271" y="1357"/>
                </a:cxn>
                <a:cxn ang="0">
                  <a:pos x="1337" y="1360"/>
                </a:cxn>
                <a:cxn ang="0">
                  <a:pos x="1403" y="1365"/>
                </a:cxn>
                <a:cxn ang="0">
                  <a:pos x="1469" y="1371"/>
                </a:cxn>
                <a:cxn ang="0">
                  <a:pos x="1534" y="1379"/>
                </a:cxn>
                <a:cxn ang="0">
                  <a:pos x="1600" y="1389"/>
                </a:cxn>
                <a:cxn ang="0">
                  <a:pos x="1665" y="1400"/>
                </a:cxn>
                <a:cxn ang="0">
                  <a:pos x="1730" y="1413"/>
                </a:cxn>
                <a:cxn ang="0">
                  <a:pos x="1794" y="1427"/>
                </a:cxn>
                <a:cxn ang="0">
                  <a:pos x="1858" y="1443"/>
                </a:cxn>
                <a:cxn ang="0">
                  <a:pos x="1922" y="1461"/>
                </a:cxn>
              </a:cxnLst>
              <a:rect l="0" t="0" r="r" b="b"/>
              <a:pathLst>
                <a:path w="2344" h="1470">
                  <a:moveTo>
                    <a:pt x="1953" y="1470"/>
                  </a:moveTo>
                  <a:lnTo>
                    <a:pt x="1986" y="1362"/>
                  </a:lnTo>
                  <a:lnTo>
                    <a:pt x="2018" y="1254"/>
                  </a:lnTo>
                  <a:lnTo>
                    <a:pt x="2051" y="1146"/>
                  </a:lnTo>
                  <a:lnTo>
                    <a:pt x="2083" y="1038"/>
                  </a:lnTo>
                  <a:lnTo>
                    <a:pt x="2116" y="929"/>
                  </a:lnTo>
                  <a:lnTo>
                    <a:pt x="2149" y="821"/>
                  </a:lnTo>
                  <a:lnTo>
                    <a:pt x="2181" y="713"/>
                  </a:lnTo>
                  <a:lnTo>
                    <a:pt x="2214" y="605"/>
                  </a:lnTo>
                  <a:lnTo>
                    <a:pt x="2246" y="497"/>
                  </a:lnTo>
                  <a:lnTo>
                    <a:pt x="2279" y="389"/>
                  </a:lnTo>
                  <a:lnTo>
                    <a:pt x="2311" y="281"/>
                  </a:lnTo>
                  <a:lnTo>
                    <a:pt x="2344" y="172"/>
                  </a:lnTo>
                  <a:lnTo>
                    <a:pt x="2296" y="158"/>
                  </a:lnTo>
                  <a:lnTo>
                    <a:pt x="2249" y="145"/>
                  </a:lnTo>
                  <a:lnTo>
                    <a:pt x="2201" y="132"/>
                  </a:lnTo>
                  <a:lnTo>
                    <a:pt x="2153" y="120"/>
                  </a:lnTo>
                  <a:lnTo>
                    <a:pt x="2105" y="108"/>
                  </a:lnTo>
                  <a:lnTo>
                    <a:pt x="2057" y="97"/>
                  </a:lnTo>
                  <a:lnTo>
                    <a:pt x="2008" y="87"/>
                  </a:lnTo>
                  <a:lnTo>
                    <a:pt x="1960" y="77"/>
                  </a:lnTo>
                  <a:lnTo>
                    <a:pt x="1911" y="68"/>
                  </a:lnTo>
                  <a:lnTo>
                    <a:pt x="1862" y="59"/>
                  </a:lnTo>
                  <a:lnTo>
                    <a:pt x="1813" y="51"/>
                  </a:lnTo>
                  <a:lnTo>
                    <a:pt x="1764" y="43"/>
                  </a:lnTo>
                  <a:lnTo>
                    <a:pt x="1715" y="36"/>
                  </a:lnTo>
                  <a:lnTo>
                    <a:pt x="1666" y="30"/>
                  </a:lnTo>
                  <a:lnTo>
                    <a:pt x="1617" y="24"/>
                  </a:lnTo>
                  <a:lnTo>
                    <a:pt x="1568" y="19"/>
                  </a:lnTo>
                  <a:lnTo>
                    <a:pt x="1518" y="15"/>
                  </a:lnTo>
                  <a:lnTo>
                    <a:pt x="1469" y="11"/>
                  </a:lnTo>
                  <a:lnTo>
                    <a:pt x="1420" y="7"/>
                  </a:lnTo>
                  <a:lnTo>
                    <a:pt x="1370" y="5"/>
                  </a:lnTo>
                  <a:lnTo>
                    <a:pt x="1321" y="3"/>
                  </a:lnTo>
                  <a:lnTo>
                    <a:pt x="1271" y="1"/>
                  </a:lnTo>
                  <a:lnTo>
                    <a:pt x="1222" y="0"/>
                  </a:lnTo>
                  <a:lnTo>
                    <a:pt x="1172" y="0"/>
                  </a:lnTo>
                  <a:lnTo>
                    <a:pt x="1123" y="0"/>
                  </a:lnTo>
                  <a:lnTo>
                    <a:pt x="1073" y="1"/>
                  </a:lnTo>
                  <a:lnTo>
                    <a:pt x="1024" y="3"/>
                  </a:lnTo>
                  <a:lnTo>
                    <a:pt x="974" y="5"/>
                  </a:lnTo>
                  <a:lnTo>
                    <a:pt x="925" y="7"/>
                  </a:lnTo>
                  <a:lnTo>
                    <a:pt x="875" y="11"/>
                  </a:lnTo>
                  <a:lnTo>
                    <a:pt x="826" y="15"/>
                  </a:lnTo>
                  <a:lnTo>
                    <a:pt x="777" y="19"/>
                  </a:lnTo>
                  <a:lnTo>
                    <a:pt x="727" y="24"/>
                  </a:lnTo>
                  <a:lnTo>
                    <a:pt x="678" y="30"/>
                  </a:lnTo>
                  <a:lnTo>
                    <a:pt x="629" y="36"/>
                  </a:lnTo>
                  <a:lnTo>
                    <a:pt x="580" y="43"/>
                  </a:lnTo>
                  <a:lnTo>
                    <a:pt x="531" y="51"/>
                  </a:lnTo>
                  <a:lnTo>
                    <a:pt x="482" y="59"/>
                  </a:lnTo>
                  <a:lnTo>
                    <a:pt x="433" y="68"/>
                  </a:lnTo>
                  <a:lnTo>
                    <a:pt x="385" y="77"/>
                  </a:lnTo>
                  <a:lnTo>
                    <a:pt x="336" y="87"/>
                  </a:lnTo>
                  <a:lnTo>
                    <a:pt x="288" y="97"/>
                  </a:lnTo>
                  <a:lnTo>
                    <a:pt x="239" y="108"/>
                  </a:lnTo>
                  <a:lnTo>
                    <a:pt x="191" y="120"/>
                  </a:lnTo>
                  <a:lnTo>
                    <a:pt x="143" y="132"/>
                  </a:lnTo>
                  <a:lnTo>
                    <a:pt x="96" y="145"/>
                  </a:lnTo>
                  <a:lnTo>
                    <a:pt x="48" y="158"/>
                  </a:lnTo>
                  <a:lnTo>
                    <a:pt x="0" y="172"/>
                  </a:lnTo>
                  <a:lnTo>
                    <a:pt x="33" y="281"/>
                  </a:lnTo>
                  <a:lnTo>
                    <a:pt x="66" y="389"/>
                  </a:lnTo>
                  <a:lnTo>
                    <a:pt x="98" y="497"/>
                  </a:lnTo>
                  <a:lnTo>
                    <a:pt x="131" y="605"/>
                  </a:lnTo>
                  <a:lnTo>
                    <a:pt x="163" y="713"/>
                  </a:lnTo>
                  <a:lnTo>
                    <a:pt x="196" y="821"/>
                  </a:lnTo>
                  <a:lnTo>
                    <a:pt x="228" y="929"/>
                  </a:lnTo>
                  <a:lnTo>
                    <a:pt x="261" y="1038"/>
                  </a:lnTo>
                  <a:lnTo>
                    <a:pt x="293" y="1146"/>
                  </a:lnTo>
                  <a:lnTo>
                    <a:pt x="326" y="1254"/>
                  </a:lnTo>
                  <a:lnTo>
                    <a:pt x="358" y="1362"/>
                  </a:lnTo>
                  <a:lnTo>
                    <a:pt x="391" y="1470"/>
                  </a:lnTo>
                  <a:lnTo>
                    <a:pt x="423" y="1461"/>
                  </a:lnTo>
                  <a:lnTo>
                    <a:pt x="454" y="1452"/>
                  </a:lnTo>
                  <a:lnTo>
                    <a:pt x="486" y="1443"/>
                  </a:lnTo>
                  <a:lnTo>
                    <a:pt x="518" y="1435"/>
                  </a:lnTo>
                  <a:lnTo>
                    <a:pt x="550" y="1427"/>
                  </a:lnTo>
                  <a:lnTo>
                    <a:pt x="583" y="1420"/>
                  </a:lnTo>
                  <a:lnTo>
                    <a:pt x="615" y="1413"/>
                  </a:lnTo>
                  <a:lnTo>
                    <a:pt x="647" y="1406"/>
                  </a:lnTo>
                  <a:lnTo>
                    <a:pt x="680" y="1400"/>
                  </a:lnTo>
                  <a:lnTo>
                    <a:pt x="712" y="1394"/>
                  </a:lnTo>
                  <a:lnTo>
                    <a:pt x="745" y="1389"/>
                  </a:lnTo>
                  <a:lnTo>
                    <a:pt x="777" y="1384"/>
                  </a:lnTo>
                  <a:lnTo>
                    <a:pt x="810" y="1379"/>
                  </a:lnTo>
                  <a:lnTo>
                    <a:pt x="843" y="1375"/>
                  </a:lnTo>
                  <a:lnTo>
                    <a:pt x="876" y="1371"/>
                  </a:lnTo>
                  <a:lnTo>
                    <a:pt x="909" y="1368"/>
                  </a:lnTo>
                  <a:lnTo>
                    <a:pt x="941" y="1365"/>
                  </a:lnTo>
                  <a:lnTo>
                    <a:pt x="974" y="1362"/>
                  </a:lnTo>
                  <a:lnTo>
                    <a:pt x="1007" y="1360"/>
                  </a:lnTo>
                  <a:lnTo>
                    <a:pt x="1040" y="1358"/>
                  </a:lnTo>
                  <a:lnTo>
                    <a:pt x="1073" y="1357"/>
                  </a:lnTo>
                  <a:lnTo>
                    <a:pt x="1106" y="1356"/>
                  </a:lnTo>
                  <a:lnTo>
                    <a:pt x="1139" y="1355"/>
                  </a:lnTo>
                  <a:lnTo>
                    <a:pt x="1172" y="1355"/>
                  </a:lnTo>
                  <a:lnTo>
                    <a:pt x="1205" y="1355"/>
                  </a:lnTo>
                  <a:lnTo>
                    <a:pt x="1238" y="1356"/>
                  </a:lnTo>
                  <a:lnTo>
                    <a:pt x="1271" y="1357"/>
                  </a:lnTo>
                  <a:lnTo>
                    <a:pt x="1304" y="1358"/>
                  </a:lnTo>
                  <a:lnTo>
                    <a:pt x="1337" y="1360"/>
                  </a:lnTo>
                  <a:lnTo>
                    <a:pt x="1370" y="1362"/>
                  </a:lnTo>
                  <a:lnTo>
                    <a:pt x="1403" y="1365"/>
                  </a:lnTo>
                  <a:lnTo>
                    <a:pt x="1436" y="1368"/>
                  </a:lnTo>
                  <a:lnTo>
                    <a:pt x="1469" y="1371"/>
                  </a:lnTo>
                  <a:lnTo>
                    <a:pt x="1501" y="1375"/>
                  </a:lnTo>
                  <a:lnTo>
                    <a:pt x="1534" y="1379"/>
                  </a:lnTo>
                  <a:lnTo>
                    <a:pt x="1567" y="1384"/>
                  </a:lnTo>
                  <a:lnTo>
                    <a:pt x="1600" y="1389"/>
                  </a:lnTo>
                  <a:lnTo>
                    <a:pt x="1632" y="1394"/>
                  </a:lnTo>
                  <a:lnTo>
                    <a:pt x="1665" y="1400"/>
                  </a:lnTo>
                  <a:lnTo>
                    <a:pt x="1697" y="1406"/>
                  </a:lnTo>
                  <a:lnTo>
                    <a:pt x="1730" y="1413"/>
                  </a:lnTo>
                  <a:lnTo>
                    <a:pt x="1762" y="1420"/>
                  </a:lnTo>
                  <a:lnTo>
                    <a:pt x="1794" y="1427"/>
                  </a:lnTo>
                  <a:lnTo>
                    <a:pt x="1826" y="1435"/>
                  </a:lnTo>
                  <a:lnTo>
                    <a:pt x="1858" y="1443"/>
                  </a:lnTo>
                  <a:lnTo>
                    <a:pt x="1890" y="1452"/>
                  </a:lnTo>
                  <a:lnTo>
                    <a:pt x="1922" y="1461"/>
                  </a:lnTo>
                  <a:lnTo>
                    <a:pt x="1953" y="1470"/>
                  </a:lnTo>
                </a:path>
              </a:pathLst>
            </a:custGeom>
            <a:solidFill>
              <a:srgbClr val="FAC090"/>
            </a:solidFill>
            <a:ln w="25400">
              <a:noFill/>
              <a:prstDash val="solid"/>
              <a:round/>
              <a:headEnd/>
              <a:tailEnd/>
            </a:ln>
            <a:effectLst/>
            <a:sp3d prstMaterial="clear">
              <a:bevelT h="63500"/>
            </a:sp3d>
          </xdr:spPr>
          <xdr:txBody>
            <a:bodyPr anchor="ctr"/>
            <a:lstStyle/>
            <a:p>
              <a:endParaRPr lang="en-US"/>
            </a:p>
          </xdr:txBody>
        </xdr:sp>
        <xdr:sp macro="" textlink="">
          <xdr:nvSpPr>
            <xdr:cNvPr id="48" name="Freeform 367"/>
            <xdr:cNvSpPr>
              <a:spLocks/>
            </xdr:cNvSpPr>
          </xdr:nvSpPr>
          <xdr:spPr bwMode="auto">
            <a:xfrm>
              <a:off x="2422701" y="1260279"/>
              <a:ext cx="1057649" cy="989270"/>
            </a:xfrm>
            <a:custGeom>
              <a:avLst/>
              <a:gdLst/>
              <a:ahLst/>
              <a:cxnLst>
                <a:cxn ang="0">
                  <a:pos x="1354" y="2130"/>
                </a:cxn>
                <a:cxn ang="0">
                  <a:pos x="1533" y="1993"/>
                </a:cxn>
                <a:cxn ang="0">
                  <a:pos x="1713" y="1856"/>
                </a:cxn>
                <a:cxn ang="0">
                  <a:pos x="1893" y="1719"/>
                </a:cxn>
                <a:cxn ang="0">
                  <a:pos x="2073" y="1583"/>
                </a:cxn>
                <a:cxn ang="0">
                  <a:pos x="2252" y="1446"/>
                </a:cxn>
                <a:cxn ang="0">
                  <a:pos x="2312" y="1338"/>
                </a:cxn>
                <a:cxn ang="0">
                  <a:pos x="2250" y="1261"/>
                </a:cxn>
                <a:cxn ang="0">
                  <a:pos x="2187" y="1185"/>
                </a:cxn>
                <a:cxn ang="0">
                  <a:pos x="2121" y="1111"/>
                </a:cxn>
                <a:cxn ang="0">
                  <a:pos x="2054" y="1038"/>
                </a:cxn>
                <a:cxn ang="0">
                  <a:pos x="1985" y="967"/>
                </a:cxn>
                <a:cxn ang="0">
                  <a:pos x="1914" y="898"/>
                </a:cxn>
                <a:cxn ang="0">
                  <a:pos x="1841" y="831"/>
                </a:cxn>
                <a:cxn ang="0">
                  <a:pos x="1767" y="765"/>
                </a:cxn>
                <a:cxn ang="0">
                  <a:pos x="1692" y="701"/>
                </a:cxn>
                <a:cxn ang="0">
                  <a:pos x="1614" y="639"/>
                </a:cxn>
                <a:cxn ang="0">
                  <a:pos x="1536" y="579"/>
                </a:cxn>
                <a:cxn ang="0">
                  <a:pos x="1456" y="521"/>
                </a:cxn>
                <a:cxn ang="0">
                  <a:pos x="1374" y="464"/>
                </a:cxn>
                <a:cxn ang="0">
                  <a:pos x="1291" y="410"/>
                </a:cxn>
                <a:cxn ang="0">
                  <a:pos x="1207" y="358"/>
                </a:cxn>
                <a:cxn ang="0">
                  <a:pos x="1122" y="308"/>
                </a:cxn>
                <a:cxn ang="0">
                  <a:pos x="1035" y="260"/>
                </a:cxn>
                <a:cxn ang="0">
                  <a:pos x="947" y="214"/>
                </a:cxn>
                <a:cxn ang="0">
                  <a:pos x="858" y="170"/>
                </a:cxn>
                <a:cxn ang="0">
                  <a:pos x="768" y="128"/>
                </a:cxn>
                <a:cxn ang="0">
                  <a:pos x="678" y="89"/>
                </a:cxn>
                <a:cxn ang="0">
                  <a:pos x="586" y="52"/>
                </a:cxn>
                <a:cxn ang="0">
                  <a:pos x="493" y="17"/>
                </a:cxn>
                <a:cxn ang="0">
                  <a:pos x="409" y="107"/>
                </a:cxn>
                <a:cxn ang="0">
                  <a:pos x="335" y="320"/>
                </a:cxn>
                <a:cxn ang="0">
                  <a:pos x="260" y="533"/>
                </a:cxn>
                <a:cxn ang="0">
                  <a:pos x="186" y="747"/>
                </a:cxn>
                <a:cxn ang="0">
                  <a:pos x="111" y="960"/>
                </a:cxn>
                <a:cxn ang="0">
                  <a:pos x="37" y="1173"/>
                </a:cxn>
                <a:cxn ang="0">
                  <a:pos x="31" y="1291"/>
                </a:cxn>
                <a:cxn ang="0">
                  <a:pos x="93" y="1314"/>
                </a:cxn>
                <a:cxn ang="0">
                  <a:pos x="154" y="1339"/>
                </a:cxn>
                <a:cxn ang="0">
                  <a:pos x="214" y="1365"/>
                </a:cxn>
                <a:cxn ang="0">
                  <a:pos x="274" y="1393"/>
                </a:cxn>
                <a:cxn ang="0">
                  <a:pos x="334" y="1422"/>
                </a:cxn>
                <a:cxn ang="0">
                  <a:pos x="392" y="1453"/>
                </a:cxn>
                <a:cxn ang="0">
                  <a:pos x="450" y="1485"/>
                </a:cxn>
                <a:cxn ang="0">
                  <a:pos x="507" y="1518"/>
                </a:cxn>
                <a:cxn ang="0">
                  <a:pos x="563" y="1553"/>
                </a:cxn>
                <a:cxn ang="0">
                  <a:pos x="618" y="1589"/>
                </a:cxn>
                <a:cxn ang="0">
                  <a:pos x="672" y="1626"/>
                </a:cxn>
                <a:cxn ang="0">
                  <a:pos x="726" y="1665"/>
                </a:cxn>
                <a:cxn ang="0">
                  <a:pos x="778" y="1705"/>
                </a:cxn>
                <a:cxn ang="0">
                  <a:pos x="830" y="1747"/>
                </a:cxn>
                <a:cxn ang="0">
                  <a:pos x="880" y="1789"/>
                </a:cxn>
                <a:cxn ang="0">
                  <a:pos x="930" y="1833"/>
                </a:cxn>
                <a:cxn ang="0">
                  <a:pos x="978" y="1878"/>
                </a:cxn>
                <a:cxn ang="0">
                  <a:pos x="1025" y="1924"/>
                </a:cxn>
                <a:cxn ang="0">
                  <a:pos x="1071" y="1972"/>
                </a:cxn>
                <a:cxn ang="0">
                  <a:pos x="1116" y="2020"/>
                </a:cxn>
                <a:cxn ang="0">
                  <a:pos x="1160" y="2070"/>
                </a:cxn>
                <a:cxn ang="0">
                  <a:pos x="1202" y="2120"/>
                </a:cxn>
                <a:cxn ang="0">
                  <a:pos x="1244" y="2172"/>
                </a:cxn>
              </a:cxnLst>
              <a:rect l="0" t="0" r="r" b="b"/>
              <a:pathLst>
                <a:path w="2342" h="2198">
                  <a:moveTo>
                    <a:pt x="1264" y="2198"/>
                  </a:moveTo>
                  <a:lnTo>
                    <a:pt x="1354" y="2130"/>
                  </a:lnTo>
                  <a:lnTo>
                    <a:pt x="1443" y="2061"/>
                  </a:lnTo>
                  <a:lnTo>
                    <a:pt x="1533" y="1993"/>
                  </a:lnTo>
                  <a:lnTo>
                    <a:pt x="1623" y="1924"/>
                  </a:lnTo>
                  <a:lnTo>
                    <a:pt x="1713" y="1856"/>
                  </a:lnTo>
                  <a:lnTo>
                    <a:pt x="1803" y="1788"/>
                  </a:lnTo>
                  <a:lnTo>
                    <a:pt x="1893" y="1719"/>
                  </a:lnTo>
                  <a:lnTo>
                    <a:pt x="1983" y="1651"/>
                  </a:lnTo>
                  <a:lnTo>
                    <a:pt x="2073" y="1583"/>
                  </a:lnTo>
                  <a:lnTo>
                    <a:pt x="2163" y="1514"/>
                  </a:lnTo>
                  <a:lnTo>
                    <a:pt x="2252" y="1446"/>
                  </a:lnTo>
                  <a:lnTo>
                    <a:pt x="2342" y="1378"/>
                  </a:lnTo>
                  <a:lnTo>
                    <a:pt x="2312" y="1338"/>
                  </a:lnTo>
                  <a:lnTo>
                    <a:pt x="2282" y="1300"/>
                  </a:lnTo>
                  <a:lnTo>
                    <a:pt x="2250" y="1261"/>
                  </a:lnTo>
                  <a:lnTo>
                    <a:pt x="2219" y="1223"/>
                  </a:lnTo>
                  <a:lnTo>
                    <a:pt x="2187" y="1185"/>
                  </a:lnTo>
                  <a:lnTo>
                    <a:pt x="2154" y="1148"/>
                  </a:lnTo>
                  <a:lnTo>
                    <a:pt x="2121" y="1111"/>
                  </a:lnTo>
                  <a:lnTo>
                    <a:pt x="2088" y="1075"/>
                  </a:lnTo>
                  <a:lnTo>
                    <a:pt x="2054" y="1038"/>
                  </a:lnTo>
                  <a:lnTo>
                    <a:pt x="2019" y="1003"/>
                  </a:lnTo>
                  <a:lnTo>
                    <a:pt x="1985" y="967"/>
                  </a:lnTo>
                  <a:lnTo>
                    <a:pt x="1949" y="933"/>
                  </a:lnTo>
                  <a:lnTo>
                    <a:pt x="1914" y="898"/>
                  </a:lnTo>
                  <a:lnTo>
                    <a:pt x="1878" y="864"/>
                  </a:lnTo>
                  <a:lnTo>
                    <a:pt x="1841" y="831"/>
                  </a:lnTo>
                  <a:lnTo>
                    <a:pt x="1805" y="797"/>
                  </a:lnTo>
                  <a:lnTo>
                    <a:pt x="1767" y="765"/>
                  </a:lnTo>
                  <a:lnTo>
                    <a:pt x="1730" y="733"/>
                  </a:lnTo>
                  <a:lnTo>
                    <a:pt x="1692" y="701"/>
                  </a:lnTo>
                  <a:lnTo>
                    <a:pt x="1653" y="670"/>
                  </a:lnTo>
                  <a:lnTo>
                    <a:pt x="1614" y="639"/>
                  </a:lnTo>
                  <a:lnTo>
                    <a:pt x="1575" y="609"/>
                  </a:lnTo>
                  <a:lnTo>
                    <a:pt x="1536" y="579"/>
                  </a:lnTo>
                  <a:lnTo>
                    <a:pt x="1496" y="549"/>
                  </a:lnTo>
                  <a:lnTo>
                    <a:pt x="1456" y="521"/>
                  </a:lnTo>
                  <a:lnTo>
                    <a:pt x="1415" y="492"/>
                  </a:lnTo>
                  <a:lnTo>
                    <a:pt x="1374" y="464"/>
                  </a:lnTo>
                  <a:lnTo>
                    <a:pt x="1333" y="437"/>
                  </a:lnTo>
                  <a:lnTo>
                    <a:pt x="1291" y="410"/>
                  </a:lnTo>
                  <a:lnTo>
                    <a:pt x="1249" y="384"/>
                  </a:lnTo>
                  <a:lnTo>
                    <a:pt x="1207" y="358"/>
                  </a:lnTo>
                  <a:lnTo>
                    <a:pt x="1165" y="333"/>
                  </a:lnTo>
                  <a:lnTo>
                    <a:pt x="1122" y="308"/>
                  </a:lnTo>
                  <a:lnTo>
                    <a:pt x="1079" y="283"/>
                  </a:lnTo>
                  <a:lnTo>
                    <a:pt x="1035" y="260"/>
                  </a:lnTo>
                  <a:lnTo>
                    <a:pt x="991" y="236"/>
                  </a:lnTo>
                  <a:lnTo>
                    <a:pt x="947" y="214"/>
                  </a:lnTo>
                  <a:lnTo>
                    <a:pt x="903" y="192"/>
                  </a:lnTo>
                  <a:lnTo>
                    <a:pt x="858" y="170"/>
                  </a:lnTo>
                  <a:lnTo>
                    <a:pt x="813" y="149"/>
                  </a:lnTo>
                  <a:lnTo>
                    <a:pt x="768" y="128"/>
                  </a:lnTo>
                  <a:lnTo>
                    <a:pt x="723" y="108"/>
                  </a:lnTo>
                  <a:lnTo>
                    <a:pt x="678" y="89"/>
                  </a:lnTo>
                  <a:lnTo>
                    <a:pt x="632" y="70"/>
                  </a:lnTo>
                  <a:lnTo>
                    <a:pt x="586" y="52"/>
                  </a:lnTo>
                  <a:lnTo>
                    <a:pt x="540" y="34"/>
                  </a:lnTo>
                  <a:lnTo>
                    <a:pt x="493" y="17"/>
                  </a:lnTo>
                  <a:lnTo>
                    <a:pt x="447" y="0"/>
                  </a:lnTo>
                  <a:lnTo>
                    <a:pt x="409" y="107"/>
                  </a:lnTo>
                  <a:lnTo>
                    <a:pt x="372" y="213"/>
                  </a:lnTo>
                  <a:lnTo>
                    <a:pt x="335" y="320"/>
                  </a:lnTo>
                  <a:lnTo>
                    <a:pt x="298" y="427"/>
                  </a:lnTo>
                  <a:lnTo>
                    <a:pt x="260" y="533"/>
                  </a:lnTo>
                  <a:lnTo>
                    <a:pt x="223" y="640"/>
                  </a:lnTo>
                  <a:lnTo>
                    <a:pt x="186" y="747"/>
                  </a:lnTo>
                  <a:lnTo>
                    <a:pt x="149" y="853"/>
                  </a:lnTo>
                  <a:lnTo>
                    <a:pt x="111" y="960"/>
                  </a:lnTo>
                  <a:lnTo>
                    <a:pt x="74" y="1066"/>
                  </a:lnTo>
                  <a:lnTo>
                    <a:pt x="37" y="1173"/>
                  </a:lnTo>
                  <a:lnTo>
                    <a:pt x="0" y="1280"/>
                  </a:lnTo>
                  <a:lnTo>
                    <a:pt x="31" y="1291"/>
                  </a:lnTo>
                  <a:lnTo>
                    <a:pt x="62" y="1302"/>
                  </a:lnTo>
                  <a:lnTo>
                    <a:pt x="93" y="1314"/>
                  </a:lnTo>
                  <a:lnTo>
                    <a:pt x="123" y="1326"/>
                  </a:lnTo>
                  <a:lnTo>
                    <a:pt x="154" y="1339"/>
                  </a:lnTo>
                  <a:lnTo>
                    <a:pt x="184" y="1352"/>
                  </a:lnTo>
                  <a:lnTo>
                    <a:pt x="214" y="1365"/>
                  </a:lnTo>
                  <a:lnTo>
                    <a:pt x="244" y="1379"/>
                  </a:lnTo>
                  <a:lnTo>
                    <a:pt x="274" y="1393"/>
                  </a:lnTo>
                  <a:lnTo>
                    <a:pt x="304" y="1407"/>
                  </a:lnTo>
                  <a:lnTo>
                    <a:pt x="334" y="1422"/>
                  </a:lnTo>
                  <a:lnTo>
                    <a:pt x="363" y="1437"/>
                  </a:lnTo>
                  <a:lnTo>
                    <a:pt x="392" y="1453"/>
                  </a:lnTo>
                  <a:lnTo>
                    <a:pt x="421" y="1468"/>
                  </a:lnTo>
                  <a:lnTo>
                    <a:pt x="450" y="1485"/>
                  </a:lnTo>
                  <a:lnTo>
                    <a:pt x="478" y="1501"/>
                  </a:lnTo>
                  <a:lnTo>
                    <a:pt x="507" y="1518"/>
                  </a:lnTo>
                  <a:lnTo>
                    <a:pt x="535" y="1535"/>
                  </a:lnTo>
                  <a:lnTo>
                    <a:pt x="563" y="1553"/>
                  </a:lnTo>
                  <a:lnTo>
                    <a:pt x="591" y="1571"/>
                  </a:lnTo>
                  <a:lnTo>
                    <a:pt x="618" y="1589"/>
                  </a:lnTo>
                  <a:lnTo>
                    <a:pt x="645" y="1608"/>
                  </a:lnTo>
                  <a:lnTo>
                    <a:pt x="672" y="1626"/>
                  </a:lnTo>
                  <a:lnTo>
                    <a:pt x="699" y="1646"/>
                  </a:lnTo>
                  <a:lnTo>
                    <a:pt x="726" y="1665"/>
                  </a:lnTo>
                  <a:lnTo>
                    <a:pt x="752" y="1685"/>
                  </a:lnTo>
                  <a:lnTo>
                    <a:pt x="778" y="1705"/>
                  </a:lnTo>
                  <a:lnTo>
                    <a:pt x="804" y="1726"/>
                  </a:lnTo>
                  <a:lnTo>
                    <a:pt x="830" y="1747"/>
                  </a:lnTo>
                  <a:lnTo>
                    <a:pt x="855" y="1768"/>
                  </a:lnTo>
                  <a:lnTo>
                    <a:pt x="880" y="1789"/>
                  </a:lnTo>
                  <a:lnTo>
                    <a:pt x="905" y="1811"/>
                  </a:lnTo>
                  <a:lnTo>
                    <a:pt x="930" y="1833"/>
                  </a:lnTo>
                  <a:lnTo>
                    <a:pt x="954" y="1856"/>
                  </a:lnTo>
                  <a:lnTo>
                    <a:pt x="978" y="1878"/>
                  </a:lnTo>
                  <a:lnTo>
                    <a:pt x="1002" y="1901"/>
                  </a:lnTo>
                  <a:lnTo>
                    <a:pt x="1025" y="1924"/>
                  </a:lnTo>
                  <a:lnTo>
                    <a:pt x="1048" y="1948"/>
                  </a:lnTo>
                  <a:lnTo>
                    <a:pt x="1071" y="1972"/>
                  </a:lnTo>
                  <a:lnTo>
                    <a:pt x="1094" y="1996"/>
                  </a:lnTo>
                  <a:lnTo>
                    <a:pt x="1116" y="2020"/>
                  </a:lnTo>
                  <a:lnTo>
                    <a:pt x="1138" y="2045"/>
                  </a:lnTo>
                  <a:lnTo>
                    <a:pt x="1160" y="2070"/>
                  </a:lnTo>
                  <a:lnTo>
                    <a:pt x="1181" y="2095"/>
                  </a:lnTo>
                  <a:lnTo>
                    <a:pt x="1202" y="2120"/>
                  </a:lnTo>
                  <a:lnTo>
                    <a:pt x="1223" y="2146"/>
                  </a:lnTo>
                  <a:lnTo>
                    <a:pt x="1244" y="2172"/>
                  </a:lnTo>
                  <a:lnTo>
                    <a:pt x="1264" y="2198"/>
                  </a:lnTo>
                </a:path>
              </a:pathLst>
            </a:custGeom>
            <a:solidFill>
              <a:srgbClr val="FFFF57"/>
            </a:solidFill>
            <a:ln w="25400">
              <a:noFill/>
              <a:prstDash val="solid"/>
              <a:round/>
              <a:headEnd/>
              <a:tailEnd/>
            </a:ln>
            <a:effectLst/>
            <a:sp3d prstMaterial="clear">
              <a:bevelT h="63500"/>
            </a:sp3d>
          </xdr:spPr>
          <xdr:txBody>
            <a:bodyPr anchor="ctr"/>
            <a:lstStyle/>
            <a:p>
              <a:endParaRPr lang="en-US"/>
            </a:p>
          </xdr:txBody>
        </xdr:sp>
        <xdr:sp macro="" textlink="">
          <xdr:nvSpPr>
            <xdr:cNvPr id="49" name="Freeform 372"/>
            <xdr:cNvSpPr>
              <a:spLocks/>
            </xdr:cNvSpPr>
          </xdr:nvSpPr>
          <xdr:spPr bwMode="auto">
            <a:xfrm>
              <a:off x="3022988" y="1945159"/>
              <a:ext cx="828968" cy="1017807"/>
            </a:xfrm>
            <a:custGeom>
              <a:avLst/>
              <a:gdLst/>
              <a:ahLst/>
              <a:cxnLst>
                <a:cxn ang="0">
                  <a:pos x="596" y="2256"/>
                </a:cxn>
                <a:cxn ang="0">
                  <a:pos x="822" y="2251"/>
                </a:cxn>
                <a:cxn ang="0">
                  <a:pos x="1047" y="2246"/>
                </a:cxn>
                <a:cxn ang="0">
                  <a:pos x="1273" y="2241"/>
                </a:cxn>
                <a:cxn ang="0">
                  <a:pos x="1499" y="2236"/>
                </a:cxn>
                <a:cxn ang="0">
                  <a:pos x="1725" y="2231"/>
                </a:cxn>
                <a:cxn ang="0">
                  <a:pos x="1836" y="2179"/>
                </a:cxn>
                <a:cxn ang="0">
                  <a:pos x="1832" y="2080"/>
                </a:cxn>
                <a:cxn ang="0">
                  <a:pos x="1825" y="1982"/>
                </a:cxn>
                <a:cxn ang="0">
                  <a:pos x="1815" y="1883"/>
                </a:cxn>
                <a:cxn ang="0">
                  <a:pos x="1804" y="1785"/>
                </a:cxn>
                <a:cxn ang="0">
                  <a:pos x="1789" y="1687"/>
                </a:cxn>
                <a:cxn ang="0">
                  <a:pos x="1773" y="1589"/>
                </a:cxn>
                <a:cxn ang="0">
                  <a:pos x="1754" y="1492"/>
                </a:cxn>
                <a:cxn ang="0">
                  <a:pos x="1733" y="1395"/>
                </a:cxn>
                <a:cxn ang="0">
                  <a:pos x="1709" y="1299"/>
                </a:cxn>
                <a:cxn ang="0">
                  <a:pos x="1683" y="1203"/>
                </a:cxn>
                <a:cxn ang="0">
                  <a:pos x="1655" y="1108"/>
                </a:cxn>
                <a:cxn ang="0">
                  <a:pos x="1624" y="1014"/>
                </a:cxn>
                <a:cxn ang="0">
                  <a:pos x="1591" y="921"/>
                </a:cxn>
                <a:cxn ang="0">
                  <a:pos x="1556" y="828"/>
                </a:cxn>
                <a:cxn ang="0">
                  <a:pos x="1519" y="736"/>
                </a:cxn>
                <a:cxn ang="0">
                  <a:pos x="1479" y="646"/>
                </a:cxn>
                <a:cxn ang="0">
                  <a:pos x="1437" y="556"/>
                </a:cxn>
                <a:cxn ang="0">
                  <a:pos x="1393" y="467"/>
                </a:cxn>
                <a:cxn ang="0">
                  <a:pos x="1347" y="379"/>
                </a:cxn>
                <a:cxn ang="0">
                  <a:pos x="1299" y="293"/>
                </a:cxn>
                <a:cxn ang="0">
                  <a:pos x="1248" y="208"/>
                </a:cxn>
                <a:cxn ang="0">
                  <a:pos x="1196" y="124"/>
                </a:cxn>
                <a:cxn ang="0">
                  <a:pos x="1142" y="41"/>
                </a:cxn>
                <a:cxn ang="0">
                  <a:pos x="1021" y="64"/>
                </a:cxn>
                <a:cxn ang="0">
                  <a:pos x="835" y="193"/>
                </a:cxn>
                <a:cxn ang="0">
                  <a:pos x="650" y="322"/>
                </a:cxn>
                <a:cxn ang="0">
                  <a:pos x="464" y="451"/>
                </a:cxn>
                <a:cxn ang="0">
                  <a:pos x="279" y="579"/>
                </a:cxn>
                <a:cxn ang="0">
                  <a:pos x="93" y="708"/>
                </a:cxn>
                <a:cxn ang="0">
                  <a:pos x="19" y="800"/>
                </a:cxn>
                <a:cxn ang="0">
                  <a:pos x="55" y="855"/>
                </a:cxn>
                <a:cxn ang="0">
                  <a:pos x="90" y="911"/>
                </a:cxn>
                <a:cxn ang="0">
                  <a:pos x="124" y="968"/>
                </a:cxn>
                <a:cxn ang="0">
                  <a:pos x="156" y="1025"/>
                </a:cxn>
                <a:cxn ang="0">
                  <a:pos x="187" y="1084"/>
                </a:cxn>
                <a:cxn ang="0">
                  <a:pos x="216" y="1143"/>
                </a:cxn>
                <a:cxn ang="0">
                  <a:pos x="244" y="1203"/>
                </a:cxn>
                <a:cxn ang="0">
                  <a:pos x="270" y="1263"/>
                </a:cxn>
                <a:cxn ang="0">
                  <a:pos x="295" y="1325"/>
                </a:cxn>
                <a:cxn ang="0">
                  <a:pos x="319" y="1386"/>
                </a:cxn>
                <a:cxn ang="0">
                  <a:pos x="341" y="1449"/>
                </a:cxn>
                <a:cxn ang="0">
                  <a:pos x="361" y="1511"/>
                </a:cxn>
                <a:cxn ang="0">
                  <a:pos x="380" y="1575"/>
                </a:cxn>
                <a:cxn ang="0">
                  <a:pos x="397" y="1638"/>
                </a:cxn>
                <a:cxn ang="0">
                  <a:pos x="413" y="1702"/>
                </a:cxn>
                <a:cxn ang="0">
                  <a:pos x="427" y="1767"/>
                </a:cxn>
                <a:cxn ang="0">
                  <a:pos x="440" y="1832"/>
                </a:cxn>
                <a:cxn ang="0">
                  <a:pos x="451" y="1897"/>
                </a:cxn>
                <a:cxn ang="0">
                  <a:pos x="460" y="1962"/>
                </a:cxn>
                <a:cxn ang="0">
                  <a:pos x="468" y="2028"/>
                </a:cxn>
                <a:cxn ang="0">
                  <a:pos x="474" y="2094"/>
                </a:cxn>
                <a:cxn ang="0">
                  <a:pos x="479" y="2159"/>
                </a:cxn>
                <a:cxn ang="0">
                  <a:pos x="482" y="2225"/>
                </a:cxn>
              </a:cxnLst>
              <a:rect l="0" t="0" r="r" b="b"/>
              <a:pathLst>
                <a:path w="1838" h="2258">
                  <a:moveTo>
                    <a:pt x="483" y="2258"/>
                  </a:moveTo>
                  <a:lnTo>
                    <a:pt x="596" y="2256"/>
                  </a:lnTo>
                  <a:lnTo>
                    <a:pt x="709" y="2253"/>
                  </a:lnTo>
                  <a:lnTo>
                    <a:pt x="822" y="2251"/>
                  </a:lnTo>
                  <a:lnTo>
                    <a:pt x="935" y="2248"/>
                  </a:lnTo>
                  <a:lnTo>
                    <a:pt x="1047" y="2246"/>
                  </a:lnTo>
                  <a:lnTo>
                    <a:pt x="1160" y="2243"/>
                  </a:lnTo>
                  <a:lnTo>
                    <a:pt x="1273" y="2241"/>
                  </a:lnTo>
                  <a:lnTo>
                    <a:pt x="1386" y="2239"/>
                  </a:lnTo>
                  <a:lnTo>
                    <a:pt x="1499" y="2236"/>
                  </a:lnTo>
                  <a:lnTo>
                    <a:pt x="1612" y="2234"/>
                  </a:lnTo>
                  <a:lnTo>
                    <a:pt x="1725" y="2231"/>
                  </a:lnTo>
                  <a:lnTo>
                    <a:pt x="1838" y="2229"/>
                  </a:lnTo>
                  <a:lnTo>
                    <a:pt x="1836" y="2179"/>
                  </a:lnTo>
                  <a:lnTo>
                    <a:pt x="1834" y="2130"/>
                  </a:lnTo>
                  <a:lnTo>
                    <a:pt x="1832" y="2080"/>
                  </a:lnTo>
                  <a:lnTo>
                    <a:pt x="1829" y="2031"/>
                  </a:lnTo>
                  <a:lnTo>
                    <a:pt x="1825" y="1982"/>
                  </a:lnTo>
                  <a:lnTo>
                    <a:pt x="1820" y="1932"/>
                  </a:lnTo>
                  <a:lnTo>
                    <a:pt x="1815" y="1883"/>
                  </a:lnTo>
                  <a:lnTo>
                    <a:pt x="1810" y="1834"/>
                  </a:lnTo>
                  <a:lnTo>
                    <a:pt x="1804" y="1785"/>
                  </a:lnTo>
                  <a:lnTo>
                    <a:pt x="1797" y="1736"/>
                  </a:lnTo>
                  <a:lnTo>
                    <a:pt x="1789" y="1687"/>
                  </a:lnTo>
                  <a:lnTo>
                    <a:pt x="1782" y="1638"/>
                  </a:lnTo>
                  <a:lnTo>
                    <a:pt x="1773" y="1589"/>
                  </a:lnTo>
                  <a:lnTo>
                    <a:pt x="1764" y="1540"/>
                  </a:lnTo>
                  <a:lnTo>
                    <a:pt x="1754" y="1492"/>
                  </a:lnTo>
                  <a:lnTo>
                    <a:pt x="1744" y="1443"/>
                  </a:lnTo>
                  <a:lnTo>
                    <a:pt x="1733" y="1395"/>
                  </a:lnTo>
                  <a:lnTo>
                    <a:pt x="1721" y="1347"/>
                  </a:lnTo>
                  <a:lnTo>
                    <a:pt x="1709" y="1299"/>
                  </a:lnTo>
                  <a:lnTo>
                    <a:pt x="1696" y="1251"/>
                  </a:lnTo>
                  <a:lnTo>
                    <a:pt x="1683" y="1203"/>
                  </a:lnTo>
                  <a:lnTo>
                    <a:pt x="1669" y="1156"/>
                  </a:lnTo>
                  <a:lnTo>
                    <a:pt x="1655" y="1108"/>
                  </a:lnTo>
                  <a:lnTo>
                    <a:pt x="1640" y="1061"/>
                  </a:lnTo>
                  <a:lnTo>
                    <a:pt x="1624" y="1014"/>
                  </a:lnTo>
                  <a:lnTo>
                    <a:pt x="1608" y="967"/>
                  </a:lnTo>
                  <a:lnTo>
                    <a:pt x="1591" y="921"/>
                  </a:lnTo>
                  <a:lnTo>
                    <a:pt x="1574" y="874"/>
                  </a:lnTo>
                  <a:lnTo>
                    <a:pt x="1556" y="828"/>
                  </a:lnTo>
                  <a:lnTo>
                    <a:pt x="1538" y="782"/>
                  </a:lnTo>
                  <a:lnTo>
                    <a:pt x="1519" y="736"/>
                  </a:lnTo>
                  <a:lnTo>
                    <a:pt x="1499" y="691"/>
                  </a:lnTo>
                  <a:lnTo>
                    <a:pt x="1479" y="646"/>
                  </a:lnTo>
                  <a:lnTo>
                    <a:pt x="1458" y="601"/>
                  </a:lnTo>
                  <a:lnTo>
                    <a:pt x="1437" y="556"/>
                  </a:lnTo>
                  <a:lnTo>
                    <a:pt x="1416" y="511"/>
                  </a:lnTo>
                  <a:lnTo>
                    <a:pt x="1393" y="467"/>
                  </a:lnTo>
                  <a:lnTo>
                    <a:pt x="1370" y="423"/>
                  </a:lnTo>
                  <a:lnTo>
                    <a:pt x="1347" y="379"/>
                  </a:lnTo>
                  <a:lnTo>
                    <a:pt x="1323" y="336"/>
                  </a:lnTo>
                  <a:lnTo>
                    <a:pt x="1299" y="293"/>
                  </a:lnTo>
                  <a:lnTo>
                    <a:pt x="1274" y="250"/>
                  </a:lnTo>
                  <a:lnTo>
                    <a:pt x="1248" y="208"/>
                  </a:lnTo>
                  <a:lnTo>
                    <a:pt x="1222" y="165"/>
                  </a:lnTo>
                  <a:lnTo>
                    <a:pt x="1196" y="124"/>
                  </a:lnTo>
                  <a:lnTo>
                    <a:pt x="1169" y="82"/>
                  </a:lnTo>
                  <a:lnTo>
                    <a:pt x="1142" y="41"/>
                  </a:lnTo>
                  <a:lnTo>
                    <a:pt x="1114" y="0"/>
                  </a:lnTo>
                  <a:lnTo>
                    <a:pt x="1021" y="64"/>
                  </a:lnTo>
                  <a:lnTo>
                    <a:pt x="928" y="129"/>
                  </a:lnTo>
                  <a:lnTo>
                    <a:pt x="835" y="193"/>
                  </a:lnTo>
                  <a:lnTo>
                    <a:pt x="742" y="258"/>
                  </a:lnTo>
                  <a:lnTo>
                    <a:pt x="650" y="322"/>
                  </a:lnTo>
                  <a:lnTo>
                    <a:pt x="557" y="386"/>
                  </a:lnTo>
                  <a:lnTo>
                    <a:pt x="464" y="451"/>
                  </a:lnTo>
                  <a:lnTo>
                    <a:pt x="371" y="515"/>
                  </a:lnTo>
                  <a:lnTo>
                    <a:pt x="279" y="579"/>
                  </a:lnTo>
                  <a:lnTo>
                    <a:pt x="186" y="644"/>
                  </a:lnTo>
                  <a:lnTo>
                    <a:pt x="93" y="708"/>
                  </a:lnTo>
                  <a:lnTo>
                    <a:pt x="0" y="773"/>
                  </a:lnTo>
                  <a:lnTo>
                    <a:pt x="19" y="800"/>
                  </a:lnTo>
                  <a:lnTo>
                    <a:pt x="37" y="827"/>
                  </a:lnTo>
                  <a:lnTo>
                    <a:pt x="55" y="855"/>
                  </a:lnTo>
                  <a:lnTo>
                    <a:pt x="73" y="883"/>
                  </a:lnTo>
                  <a:lnTo>
                    <a:pt x="90" y="911"/>
                  </a:lnTo>
                  <a:lnTo>
                    <a:pt x="107" y="939"/>
                  </a:lnTo>
                  <a:lnTo>
                    <a:pt x="124" y="968"/>
                  </a:lnTo>
                  <a:lnTo>
                    <a:pt x="140" y="996"/>
                  </a:lnTo>
                  <a:lnTo>
                    <a:pt x="156" y="1025"/>
                  </a:lnTo>
                  <a:lnTo>
                    <a:pt x="171" y="1055"/>
                  </a:lnTo>
                  <a:lnTo>
                    <a:pt x="187" y="1084"/>
                  </a:lnTo>
                  <a:lnTo>
                    <a:pt x="201" y="1113"/>
                  </a:lnTo>
                  <a:lnTo>
                    <a:pt x="216" y="1143"/>
                  </a:lnTo>
                  <a:lnTo>
                    <a:pt x="230" y="1173"/>
                  </a:lnTo>
                  <a:lnTo>
                    <a:pt x="244" y="1203"/>
                  </a:lnTo>
                  <a:lnTo>
                    <a:pt x="257" y="1233"/>
                  </a:lnTo>
                  <a:lnTo>
                    <a:pt x="270" y="1263"/>
                  </a:lnTo>
                  <a:lnTo>
                    <a:pt x="283" y="1294"/>
                  </a:lnTo>
                  <a:lnTo>
                    <a:pt x="295" y="1325"/>
                  </a:lnTo>
                  <a:lnTo>
                    <a:pt x="307" y="1355"/>
                  </a:lnTo>
                  <a:lnTo>
                    <a:pt x="319" y="1386"/>
                  </a:lnTo>
                  <a:lnTo>
                    <a:pt x="330" y="1417"/>
                  </a:lnTo>
                  <a:lnTo>
                    <a:pt x="341" y="1449"/>
                  </a:lnTo>
                  <a:lnTo>
                    <a:pt x="351" y="1480"/>
                  </a:lnTo>
                  <a:lnTo>
                    <a:pt x="361" y="1511"/>
                  </a:lnTo>
                  <a:lnTo>
                    <a:pt x="371" y="1543"/>
                  </a:lnTo>
                  <a:lnTo>
                    <a:pt x="380" y="1575"/>
                  </a:lnTo>
                  <a:lnTo>
                    <a:pt x="389" y="1606"/>
                  </a:lnTo>
                  <a:lnTo>
                    <a:pt x="397" y="1638"/>
                  </a:lnTo>
                  <a:lnTo>
                    <a:pt x="405" y="1670"/>
                  </a:lnTo>
                  <a:lnTo>
                    <a:pt x="413" y="1702"/>
                  </a:lnTo>
                  <a:lnTo>
                    <a:pt x="420" y="1735"/>
                  </a:lnTo>
                  <a:lnTo>
                    <a:pt x="427" y="1767"/>
                  </a:lnTo>
                  <a:lnTo>
                    <a:pt x="434" y="1799"/>
                  </a:lnTo>
                  <a:lnTo>
                    <a:pt x="440" y="1832"/>
                  </a:lnTo>
                  <a:lnTo>
                    <a:pt x="445" y="1864"/>
                  </a:lnTo>
                  <a:lnTo>
                    <a:pt x="451" y="1897"/>
                  </a:lnTo>
                  <a:lnTo>
                    <a:pt x="456" y="1930"/>
                  </a:lnTo>
                  <a:lnTo>
                    <a:pt x="460" y="1962"/>
                  </a:lnTo>
                  <a:lnTo>
                    <a:pt x="464" y="1995"/>
                  </a:lnTo>
                  <a:lnTo>
                    <a:pt x="468" y="2028"/>
                  </a:lnTo>
                  <a:lnTo>
                    <a:pt x="471" y="2061"/>
                  </a:lnTo>
                  <a:lnTo>
                    <a:pt x="474" y="2094"/>
                  </a:lnTo>
                  <a:lnTo>
                    <a:pt x="477" y="2126"/>
                  </a:lnTo>
                  <a:lnTo>
                    <a:pt x="479" y="2159"/>
                  </a:lnTo>
                  <a:lnTo>
                    <a:pt x="481" y="2192"/>
                  </a:lnTo>
                  <a:lnTo>
                    <a:pt x="482" y="2225"/>
                  </a:lnTo>
                  <a:lnTo>
                    <a:pt x="483" y="2258"/>
                  </a:lnTo>
                </a:path>
              </a:pathLst>
            </a:custGeom>
            <a:solidFill>
              <a:srgbClr val="54E349"/>
            </a:solidFill>
            <a:ln w="25400">
              <a:noFill/>
              <a:prstDash val="solid"/>
              <a:round/>
              <a:headEnd/>
              <a:tailEnd/>
            </a:ln>
            <a:effectLst/>
            <a:sp3d prstMaterial="clear">
              <a:bevelT h="63500"/>
            </a:sp3d>
          </xdr:spPr>
          <xdr:txBody>
            <a:bodyPr anchor="ctr"/>
            <a:lstStyle/>
            <a:p>
              <a:endParaRPr lang="en-US"/>
            </a:p>
          </xdr:txBody>
        </xdr:sp>
        <xdr:sp macro="" textlink="">
          <xdr:nvSpPr>
            <xdr:cNvPr id="50" name="Freeform 377"/>
            <xdr:cNvSpPr>
              <a:spLocks/>
            </xdr:cNvSpPr>
          </xdr:nvSpPr>
          <xdr:spPr bwMode="auto">
            <a:xfrm>
              <a:off x="193063" y="1945159"/>
              <a:ext cx="828968" cy="1017807"/>
            </a:xfrm>
            <a:custGeom>
              <a:avLst/>
              <a:gdLst/>
              <a:ahLst/>
              <a:cxnLst>
                <a:cxn ang="0">
                  <a:pos x="1745" y="708"/>
                </a:cxn>
                <a:cxn ang="0">
                  <a:pos x="1560" y="579"/>
                </a:cxn>
                <a:cxn ang="0">
                  <a:pos x="1374" y="451"/>
                </a:cxn>
                <a:cxn ang="0">
                  <a:pos x="1189" y="322"/>
                </a:cxn>
                <a:cxn ang="0">
                  <a:pos x="1003" y="193"/>
                </a:cxn>
                <a:cxn ang="0">
                  <a:pos x="817" y="64"/>
                </a:cxn>
                <a:cxn ang="0">
                  <a:pos x="697" y="41"/>
                </a:cxn>
                <a:cxn ang="0">
                  <a:pos x="642" y="124"/>
                </a:cxn>
                <a:cxn ang="0">
                  <a:pos x="590" y="208"/>
                </a:cxn>
                <a:cxn ang="0">
                  <a:pos x="540" y="293"/>
                </a:cxn>
                <a:cxn ang="0">
                  <a:pos x="491" y="379"/>
                </a:cxn>
                <a:cxn ang="0">
                  <a:pos x="445" y="467"/>
                </a:cxn>
                <a:cxn ang="0">
                  <a:pos x="401" y="556"/>
                </a:cxn>
                <a:cxn ang="0">
                  <a:pos x="359" y="646"/>
                </a:cxn>
                <a:cxn ang="0">
                  <a:pos x="320" y="736"/>
                </a:cxn>
                <a:cxn ang="0">
                  <a:pos x="282" y="828"/>
                </a:cxn>
                <a:cxn ang="0">
                  <a:pos x="247" y="921"/>
                </a:cxn>
                <a:cxn ang="0">
                  <a:pos x="214" y="1014"/>
                </a:cxn>
                <a:cxn ang="0">
                  <a:pos x="183" y="1108"/>
                </a:cxn>
                <a:cxn ang="0">
                  <a:pos x="155" y="1203"/>
                </a:cxn>
                <a:cxn ang="0">
                  <a:pos x="129" y="1299"/>
                </a:cxn>
                <a:cxn ang="0">
                  <a:pos x="106" y="1395"/>
                </a:cxn>
                <a:cxn ang="0">
                  <a:pos x="84" y="1492"/>
                </a:cxn>
                <a:cxn ang="0">
                  <a:pos x="65" y="1589"/>
                </a:cxn>
                <a:cxn ang="0">
                  <a:pos x="49" y="1687"/>
                </a:cxn>
                <a:cxn ang="0">
                  <a:pos x="35" y="1785"/>
                </a:cxn>
                <a:cxn ang="0">
                  <a:pos x="23" y="1883"/>
                </a:cxn>
                <a:cxn ang="0">
                  <a:pos x="13" y="1982"/>
                </a:cxn>
                <a:cxn ang="0">
                  <a:pos x="6" y="2080"/>
                </a:cxn>
                <a:cxn ang="0">
                  <a:pos x="2" y="2179"/>
                </a:cxn>
                <a:cxn ang="0">
                  <a:pos x="113" y="2231"/>
                </a:cxn>
                <a:cxn ang="0">
                  <a:pos x="339" y="2236"/>
                </a:cxn>
                <a:cxn ang="0">
                  <a:pos x="565" y="2241"/>
                </a:cxn>
                <a:cxn ang="0">
                  <a:pos x="791" y="2246"/>
                </a:cxn>
                <a:cxn ang="0">
                  <a:pos x="1017" y="2251"/>
                </a:cxn>
                <a:cxn ang="0">
                  <a:pos x="1242" y="2256"/>
                </a:cxn>
                <a:cxn ang="0">
                  <a:pos x="1356" y="2225"/>
                </a:cxn>
                <a:cxn ang="0">
                  <a:pos x="1359" y="2159"/>
                </a:cxn>
                <a:cxn ang="0">
                  <a:pos x="1364" y="2094"/>
                </a:cxn>
                <a:cxn ang="0">
                  <a:pos x="1370" y="2028"/>
                </a:cxn>
                <a:cxn ang="0">
                  <a:pos x="1378" y="1962"/>
                </a:cxn>
                <a:cxn ang="0">
                  <a:pos x="1388" y="1897"/>
                </a:cxn>
                <a:cxn ang="0">
                  <a:pos x="1399" y="1832"/>
                </a:cxn>
                <a:cxn ang="0">
                  <a:pos x="1411" y="1767"/>
                </a:cxn>
                <a:cxn ang="0">
                  <a:pos x="1425" y="1702"/>
                </a:cxn>
                <a:cxn ang="0">
                  <a:pos x="1441" y="1638"/>
                </a:cxn>
                <a:cxn ang="0">
                  <a:pos x="1459" y="1575"/>
                </a:cxn>
                <a:cxn ang="0">
                  <a:pos x="1477" y="1511"/>
                </a:cxn>
                <a:cxn ang="0">
                  <a:pos x="1498" y="1449"/>
                </a:cxn>
                <a:cxn ang="0">
                  <a:pos x="1520" y="1386"/>
                </a:cxn>
                <a:cxn ang="0">
                  <a:pos x="1543" y="1325"/>
                </a:cxn>
                <a:cxn ang="0">
                  <a:pos x="1568" y="1263"/>
                </a:cxn>
                <a:cxn ang="0">
                  <a:pos x="1595" y="1203"/>
                </a:cxn>
                <a:cxn ang="0">
                  <a:pos x="1622" y="1143"/>
                </a:cxn>
                <a:cxn ang="0">
                  <a:pos x="1652" y="1084"/>
                </a:cxn>
                <a:cxn ang="0">
                  <a:pos x="1683" y="1025"/>
                </a:cxn>
                <a:cxn ang="0">
                  <a:pos x="1715" y="968"/>
                </a:cxn>
                <a:cxn ang="0">
                  <a:pos x="1748" y="911"/>
                </a:cxn>
                <a:cxn ang="0">
                  <a:pos x="1783" y="855"/>
                </a:cxn>
                <a:cxn ang="0">
                  <a:pos x="1820" y="800"/>
                </a:cxn>
              </a:cxnLst>
              <a:rect l="0" t="0" r="r" b="b"/>
              <a:pathLst>
                <a:path w="1838" h="2258">
                  <a:moveTo>
                    <a:pt x="1838" y="773"/>
                  </a:moveTo>
                  <a:lnTo>
                    <a:pt x="1745" y="708"/>
                  </a:lnTo>
                  <a:lnTo>
                    <a:pt x="1653" y="644"/>
                  </a:lnTo>
                  <a:lnTo>
                    <a:pt x="1560" y="579"/>
                  </a:lnTo>
                  <a:lnTo>
                    <a:pt x="1467" y="515"/>
                  </a:lnTo>
                  <a:lnTo>
                    <a:pt x="1374" y="451"/>
                  </a:lnTo>
                  <a:lnTo>
                    <a:pt x="1281" y="386"/>
                  </a:lnTo>
                  <a:lnTo>
                    <a:pt x="1189" y="322"/>
                  </a:lnTo>
                  <a:lnTo>
                    <a:pt x="1096" y="258"/>
                  </a:lnTo>
                  <a:lnTo>
                    <a:pt x="1003" y="193"/>
                  </a:lnTo>
                  <a:lnTo>
                    <a:pt x="910" y="129"/>
                  </a:lnTo>
                  <a:lnTo>
                    <a:pt x="817" y="64"/>
                  </a:lnTo>
                  <a:lnTo>
                    <a:pt x="725" y="0"/>
                  </a:lnTo>
                  <a:lnTo>
                    <a:pt x="697" y="41"/>
                  </a:lnTo>
                  <a:lnTo>
                    <a:pt x="669" y="82"/>
                  </a:lnTo>
                  <a:lnTo>
                    <a:pt x="642" y="124"/>
                  </a:lnTo>
                  <a:lnTo>
                    <a:pt x="616" y="165"/>
                  </a:lnTo>
                  <a:lnTo>
                    <a:pt x="590" y="208"/>
                  </a:lnTo>
                  <a:lnTo>
                    <a:pt x="564" y="250"/>
                  </a:lnTo>
                  <a:lnTo>
                    <a:pt x="540" y="293"/>
                  </a:lnTo>
                  <a:lnTo>
                    <a:pt x="515" y="336"/>
                  </a:lnTo>
                  <a:lnTo>
                    <a:pt x="491" y="379"/>
                  </a:lnTo>
                  <a:lnTo>
                    <a:pt x="468" y="423"/>
                  </a:lnTo>
                  <a:lnTo>
                    <a:pt x="445" y="467"/>
                  </a:lnTo>
                  <a:lnTo>
                    <a:pt x="423" y="511"/>
                  </a:lnTo>
                  <a:lnTo>
                    <a:pt x="401" y="556"/>
                  </a:lnTo>
                  <a:lnTo>
                    <a:pt x="380" y="601"/>
                  </a:lnTo>
                  <a:lnTo>
                    <a:pt x="359" y="646"/>
                  </a:lnTo>
                  <a:lnTo>
                    <a:pt x="339" y="691"/>
                  </a:lnTo>
                  <a:lnTo>
                    <a:pt x="320" y="736"/>
                  </a:lnTo>
                  <a:lnTo>
                    <a:pt x="301" y="782"/>
                  </a:lnTo>
                  <a:lnTo>
                    <a:pt x="282" y="828"/>
                  </a:lnTo>
                  <a:lnTo>
                    <a:pt x="264" y="874"/>
                  </a:lnTo>
                  <a:lnTo>
                    <a:pt x="247" y="921"/>
                  </a:lnTo>
                  <a:lnTo>
                    <a:pt x="230" y="967"/>
                  </a:lnTo>
                  <a:lnTo>
                    <a:pt x="214" y="1014"/>
                  </a:lnTo>
                  <a:lnTo>
                    <a:pt x="199" y="1061"/>
                  </a:lnTo>
                  <a:lnTo>
                    <a:pt x="183" y="1108"/>
                  </a:lnTo>
                  <a:lnTo>
                    <a:pt x="169" y="1156"/>
                  </a:lnTo>
                  <a:lnTo>
                    <a:pt x="155" y="1203"/>
                  </a:lnTo>
                  <a:lnTo>
                    <a:pt x="142" y="1251"/>
                  </a:lnTo>
                  <a:lnTo>
                    <a:pt x="129" y="1299"/>
                  </a:lnTo>
                  <a:lnTo>
                    <a:pt x="117" y="1347"/>
                  </a:lnTo>
                  <a:lnTo>
                    <a:pt x="106" y="1395"/>
                  </a:lnTo>
                  <a:lnTo>
                    <a:pt x="95" y="1443"/>
                  </a:lnTo>
                  <a:lnTo>
                    <a:pt x="84" y="1492"/>
                  </a:lnTo>
                  <a:lnTo>
                    <a:pt x="75" y="1540"/>
                  </a:lnTo>
                  <a:lnTo>
                    <a:pt x="65" y="1589"/>
                  </a:lnTo>
                  <a:lnTo>
                    <a:pt x="57" y="1638"/>
                  </a:lnTo>
                  <a:lnTo>
                    <a:pt x="49" y="1687"/>
                  </a:lnTo>
                  <a:lnTo>
                    <a:pt x="41" y="1736"/>
                  </a:lnTo>
                  <a:lnTo>
                    <a:pt x="35" y="1785"/>
                  </a:lnTo>
                  <a:lnTo>
                    <a:pt x="28" y="1834"/>
                  </a:lnTo>
                  <a:lnTo>
                    <a:pt x="23" y="1883"/>
                  </a:lnTo>
                  <a:lnTo>
                    <a:pt x="18" y="1932"/>
                  </a:lnTo>
                  <a:lnTo>
                    <a:pt x="13" y="1982"/>
                  </a:lnTo>
                  <a:lnTo>
                    <a:pt x="10" y="2031"/>
                  </a:lnTo>
                  <a:lnTo>
                    <a:pt x="6" y="2080"/>
                  </a:lnTo>
                  <a:lnTo>
                    <a:pt x="4" y="2130"/>
                  </a:lnTo>
                  <a:lnTo>
                    <a:pt x="2" y="2179"/>
                  </a:lnTo>
                  <a:lnTo>
                    <a:pt x="0" y="2229"/>
                  </a:lnTo>
                  <a:lnTo>
                    <a:pt x="113" y="2231"/>
                  </a:lnTo>
                  <a:lnTo>
                    <a:pt x="226" y="2234"/>
                  </a:lnTo>
                  <a:lnTo>
                    <a:pt x="339" y="2236"/>
                  </a:lnTo>
                  <a:lnTo>
                    <a:pt x="452" y="2239"/>
                  </a:lnTo>
                  <a:lnTo>
                    <a:pt x="565" y="2241"/>
                  </a:lnTo>
                  <a:lnTo>
                    <a:pt x="678" y="2243"/>
                  </a:lnTo>
                  <a:lnTo>
                    <a:pt x="791" y="2246"/>
                  </a:lnTo>
                  <a:lnTo>
                    <a:pt x="904" y="2248"/>
                  </a:lnTo>
                  <a:lnTo>
                    <a:pt x="1017" y="2251"/>
                  </a:lnTo>
                  <a:lnTo>
                    <a:pt x="1130" y="2253"/>
                  </a:lnTo>
                  <a:lnTo>
                    <a:pt x="1242" y="2256"/>
                  </a:lnTo>
                  <a:lnTo>
                    <a:pt x="1355" y="2258"/>
                  </a:lnTo>
                  <a:lnTo>
                    <a:pt x="1356" y="2225"/>
                  </a:lnTo>
                  <a:lnTo>
                    <a:pt x="1358" y="2192"/>
                  </a:lnTo>
                  <a:lnTo>
                    <a:pt x="1359" y="2159"/>
                  </a:lnTo>
                  <a:lnTo>
                    <a:pt x="1361" y="2126"/>
                  </a:lnTo>
                  <a:lnTo>
                    <a:pt x="1364" y="2094"/>
                  </a:lnTo>
                  <a:lnTo>
                    <a:pt x="1367" y="2061"/>
                  </a:lnTo>
                  <a:lnTo>
                    <a:pt x="1370" y="2028"/>
                  </a:lnTo>
                  <a:lnTo>
                    <a:pt x="1374" y="1995"/>
                  </a:lnTo>
                  <a:lnTo>
                    <a:pt x="1378" y="1962"/>
                  </a:lnTo>
                  <a:lnTo>
                    <a:pt x="1383" y="1930"/>
                  </a:lnTo>
                  <a:lnTo>
                    <a:pt x="1388" y="1897"/>
                  </a:lnTo>
                  <a:lnTo>
                    <a:pt x="1393" y="1864"/>
                  </a:lnTo>
                  <a:lnTo>
                    <a:pt x="1399" y="1832"/>
                  </a:lnTo>
                  <a:lnTo>
                    <a:pt x="1405" y="1799"/>
                  </a:lnTo>
                  <a:lnTo>
                    <a:pt x="1411" y="1767"/>
                  </a:lnTo>
                  <a:lnTo>
                    <a:pt x="1418" y="1735"/>
                  </a:lnTo>
                  <a:lnTo>
                    <a:pt x="1425" y="1702"/>
                  </a:lnTo>
                  <a:lnTo>
                    <a:pt x="1433" y="1670"/>
                  </a:lnTo>
                  <a:lnTo>
                    <a:pt x="1441" y="1638"/>
                  </a:lnTo>
                  <a:lnTo>
                    <a:pt x="1450" y="1606"/>
                  </a:lnTo>
                  <a:lnTo>
                    <a:pt x="1459" y="1575"/>
                  </a:lnTo>
                  <a:lnTo>
                    <a:pt x="1468" y="1543"/>
                  </a:lnTo>
                  <a:lnTo>
                    <a:pt x="1477" y="1511"/>
                  </a:lnTo>
                  <a:lnTo>
                    <a:pt x="1487" y="1480"/>
                  </a:lnTo>
                  <a:lnTo>
                    <a:pt x="1498" y="1449"/>
                  </a:lnTo>
                  <a:lnTo>
                    <a:pt x="1509" y="1417"/>
                  </a:lnTo>
                  <a:lnTo>
                    <a:pt x="1520" y="1386"/>
                  </a:lnTo>
                  <a:lnTo>
                    <a:pt x="1531" y="1355"/>
                  </a:lnTo>
                  <a:lnTo>
                    <a:pt x="1543" y="1325"/>
                  </a:lnTo>
                  <a:lnTo>
                    <a:pt x="1555" y="1294"/>
                  </a:lnTo>
                  <a:lnTo>
                    <a:pt x="1568" y="1263"/>
                  </a:lnTo>
                  <a:lnTo>
                    <a:pt x="1581" y="1233"/>
                  </a:lnTo>
                  <a:lnTo>
                    <a:pt x="1595" y="1203"/>
                  </a:lnTo>
                  <a:lnTo>
                    <a:pt x="1608" y="1173"/>
                  </a:lnTo>
                  <a:lnTo>
                    <a:pt x="1622" y="1143"/>
                  </a:lnTo>
                  <a:lnTo>
                    <a:pt x="1637" y="1113"/>
                  </a:lnTo>
                  <a:lnTo>
                    <a:pt x="1652" y="1084"/>
                  </a:lnTo>
                  <a:lnTo>
                    <a:pt x="1667" y="1055"/>
                  </a:lnTo>
                  <a:lnTo>
                    <a:pt x="1683" y="1025"/>
                  </a:lnTo>
                  <a:lnTo>
                    <a:pt x="1698" y="996"/>
                  </a:lnTo>
                  <a:lnTo>
                    <a:pt x="1715" y="968"/>
                  </a:lnTo>
                  <a:lnTo>
                    <a:pt x="1731" y="939"/>
                  </a:lnTo>
                  <a:lnTo>
                    <a:pt x="1748" y="911"/>
                  </a:lnTo>
                  <a:lnTo>
                    <a:pt x="1766" y="883"/>
                  </a:lnTo>
                  <a:lnTo>
                    <a:pt x="1783" y="855"/>
                  </a:lnTo>
                  <a:lnTo>
                    <a:pt x="1801" y="827"/>
                  </a:lnTo>
                  <a:lnTo>
                    <a:pt x="1820" y="800"/>
                  </a:lnTo>
                  <a:lnTo>
                    <a:pt x="1838" y="773"/>
                  </a:lnTo>
                </a:path>
              </a:pathLst>
            </a:custGeom>
            <a:solidFill>
              <a:srgbClr val="FF3333"/>
            </a:solidFill>
            <a:ln w="25400">
              <a:noFill/>
              <a:prstDash val="solid"/>
              <a:round/>
              <a:headEnd/>
              <a:tailEnd/>
            </a:ln>
            <a:effectLst/>
            <a:sp3d prstMaterial="clear">
              <a:bevelT h="63500"/>
            </a:sp3d>
          </xdr:spPr>
          <xdr:txBody>
            <a:bodyPr anchor="ctr"/>
            <a:lstStyle/>
            <a:p>
              <a:endParaRPr lang="en-US"/>
            </a:p>
          </xdr:txBody>
        </xdr:sp>
        <xdr:sp macro="" textlink="">
          <xdr:nvSpPr>
            <xdr:cNvPr id="51" name="Freeform 383"/>
            <xdr:cNvSpPr>
              <a:spLocks/>
            </xdr:cNvSpPr>
          </xdr:nvSpPr>
          <xdr:spPr bwMode="auto">
            <a:xfrm>
              <a:off x="564669" y="1260279"/>
              <a:ext cx="1057649" cy="989270"/>
            </a:xfrm>
            <a:custGeom>
              <a:avLst/>
              <a:gdLst/>
              <a:ahLst/>
              <a:cxnLst>
                <a:cxn ang="0">
                  <a:pos x="2305" y="1173"/>
                </a:cxn>
                <a:cxn ang="0">
                  <a:pos x="2231" y="960"/>
                </a:cxn>
                <a:cxn ang="0">
                  <a:pos x="2156" y="747"/>
                </a:cxn>
                <a:cxn ang="0">
                  <a:pos x="2082" y="533"/>
                </a:cxn>
                <a:cxn ang="0">
                  <a:pos x="2007" y="320"/>
                </a:cxn>
                <a:cxn ang="0">
                  <a:pos x="1933" y="107"/>
                </a:cxn>
                <a:cxn ang="0">
                  <a:pos x="1849" y="17"/>
                </a:cxn>
                <a:cxn ang="0">
                  <a:pos x="1757" y="52"/>
                </a:cxn>
                <a:cxn ang="0">
                  <a:pos x="1665" y="89"/>
                </a:cxn>
                <a:cxn ang="0">
                  <a:pos x="1574" y="128"/>
                </a:cxn>
                <a:cxn ang="0">
                  <a:pos x="1484" y="170"/>
                </a:cxn>
                <a:cxn ang="0">
                  <a:pos x="1395" y="214"/>
                </a:cxn>
                <a:cxn ang="0">
                  <a:pos x="1307" y="260"/>
                </a:cxn>
                <a:cxn ang="0">
                  <a:pos x="1221" y="308"/>
                </a:cxn>
                <a:cxn ang="0">
                  <a:pos x="1135" y="358"/>
                </a:cxn>
                <a:cxn ang="0">
                  <a:pos x="1051" y="410"/>
                </a:cxn>
                <a:cxn ang="0">
                  <a:pos x="968" y="464"/>
                </a:cxn>
                <a:cxn ang="0">
                  <a:pos x="887" y="520"/>
                </a:cxn>
                <a:cxn ang="0">
                  <a:pos x="807" y="579"/>
                </a:cxn>
                <a:cxn ang="0">
                  <a:pos x="728" y="639"/>
                </a:cxn>
                <a:cxn ang="0">
                  <a:pos x="651" y="701"/>
                </a:cxn>
                <a:cxn ang="0">
                  <a:pos x="575" y="765"/>
                </a:cxn>
                <a:cxn ang="0">
                  <a:pos x="501" y="831"/>
                </a:cxn>
                <a:cxn ang="0">
                  <a:pos x="428" y="898"/>
                </a:cxn>
                <a:cxn ang="0">
                  <a:pos x="358" y="967"/>
                </a:cxn>
                <a:cxn ang="0">
                  <a:pos x="289" y="1038"/>
                </a:cxn>
                <a:cxn ang="0">
                  <a:pos x="221" y="1111"/>
                </a:cxn>
                <a:cxn ang="0">
                  <a:pos x="156" y="1185"/>
                </a:cxn>
                <a:cxn ang="0">
                  <a:pos x="92" y="1261"/>
                </a:cxn>
                <a:cxn ang="0">
                  <a:pos x="30" y="1338"/>
                </a:cxn>
                <a:cxn ang="0">
                  <a:pos x="90" y="1446"/>
                </a:cxn>
                <a:cxn ang="0">
                  <a:pos x="270" y="1583"/>
                </a:cxn>
                <a:cxn ang="0">
                  <a:pos x="449" y="1719"/>
                </a:cxn>
                <a:cxn ang="0">
                  <a:pos x="629" y="1856"/>
                </a:cxn>
                <a:cxn ang="0">
                  <a:pos x="809" y="1993"/>
                </a:cxn>
                <a:cxn ang="0">
                  <a:pos x="989" y="2130"/>
                </a:cxn>
                <a:cxn ang="0">
                  <a:pos x="1099" y="2172"/>
                </a:cxn>
                <a:cxn ang="0">
                  <a:pos x="1140" y="2120"/>
                </a:cxn>
                <a:cxn ang="0">
                  <a:pos x="1182" y="2070"/>
                </a:cxn>
                <a:cxn ang="0">
                  <a:pos x="1226" y="2020"/>
                </a:cxn>
                <a:cxn ang="0">
                  <a:pos x="1271" y="1972"/>
                </a:cxn>
                <a:cxn ang="0">
                  <a:pos x="1317" y="1924"/>
                </a:cxn>
                <a:cxn ang="0">
                  <a:pos x="1364" y="1878"/>
                </a:cxn>
                <a:cxn ang="0">
                  <a:pos x="1413" y="1833"/>
                </a:cxn>
                <a:cxn ang="0">
                  <a:pos x="1462" y="1789"/>
                </a:cxn>
                <a:cxn ang="0">
                  <a:pos x="1513" y="1747"/>
                </a:cxn>
                <a:cxn ang="0">
                  <a:pos x="1564" y="1705"/>
                </a:cxn>
                <a:cxn ang="0">
                  <a:pos x="1616" y="1665"/>
                </a:cxn>
                <a:cxn ang="0">
                  <a:pos x="1670" y="1626"/>
                </a:cxn>
                <a:cxn ang="0">
                  <a:pos x="1724" y="1589"/>
                </a:cxn>
                <a:cxn ang="0">
                  <a:pos x="1779" y="1553"/>
                </a:cxn>
                <a:cxn ang="0">
                  <a:pos x="1836" y="1518"/>
                </a:cxn>
                <a:cxn ang="0">
                  <a:pos x="1892" y="1485"/>
                </a:cxn>
                <a:cxn ang="0">
                  <a:pos x="1950" y="1453"/>
                </a:cxn>
                <a:cxn ang="0">
                  <a:pos x="2009" y="1422"/>
                </a:cxn>
                <a:cxn ang="0">
                  <a:pos x="2068" y="1393"/>
                </a:cxn>
                <a:cxn ang="0">
                  <a:pos x="2128" y="1365"/>
                </a:cxn>
                <a:cxn ang="0">
                  <a:pos x="2189" y="1339"/>
                </a:cxn>
                <a:cxn ang="0">
                  <a:pos x="2250" y="1314"/>
                </a:cxn>
                <a:cxn ang="0">
                  <a:pos x="2311" y="1291"/>
                </a:cxn>
              </a:cxnLst>
              <a:rect l="0" t="0" r="r" b="b"/>
              <a:pathLst>
                <a:path w="2343" h="2198">
                  <a:moveTo>
                    <a:pt x="2343" y="1280"/>
                  </a:moveTo>
                  <a:lnTo>
                    <a:pt x="2305" y="1173"/>
                  </a:lnTo>
                  <a:lnTo>
                    <a:pt x="2268" y="1066"/>
                  </a:lnTo>
                  <a:lnTo>
                    <a:pt x="2231" y="960"/>
                  </a:lnTo>
                  <a:lnTo>
                    <a:pt x="2194" y="853"/>
                  </a:lnTo>
                  <a:lnTo>
                    <a:pt x="2156" y="747"/>
                  </a:lnTo>
                  <a:lnTo>
                    <a:pt x="2119" y="640"/>
                  </a:lnTo>
                  <a:lnTo>
                    <a:pt x="2082" y="533"/>
                  </a:lnTo>
                  <a:lnTo>
                    <a:pt x="2045" y="427"/>
                  </a:lnTo>
                  <a:lnTo>
                    <a:pt x="2007" y="320"/>
                  </a:lnTo>
                  <a:lnTo>
                    <a:pt x="1970" y="213"/>
                  </a:lnTo>
                  <a:lnTo>
                    <a:pt x="1933" y="107"/>
                  </a:lnTo>
                  <a:lnTo>
                    <a:pt x="1896" y="0"/>
                  </a:lnTo>
                  <a:lnTo>
                    <a:pt x="1849" y="17"/>
                  </a:lnTo>
                  <a:lnTo>
                    <a:pt x="1803" y="34"/>
                  </a:lnTo>
                  <a:lnTo>
                    <a:pt x="1757" y="52"/>
                  </a:lnTo>
                  <a:lnTo>
                    <a:pt x="1711" y="70"/>
                  </a:lnTo>
                  <a:lnTo>
                    <a:pt x="1665" y="89"/>
                  </a:lnTo>
                  <a:lnTo>
                    <a:pt x="1619" y="108"/>
                  </a:lnTo>
                  <a:lnTo>
                    <a:pt x="1574" y="128"/>
                  </a:lnTo>
                  <a:lnTo>
                    <a:pt x="1529" y="149"/>
                  </a:lnTo>
                  <a:lnTo>
                    <a:pt x="1484" y="170"/>
                  </a:lnTo>
                  <a:lnTo>
                    <a:pt x="1439" y="192"/>
                  </a:lnTo>
                  <a:lnTo>
                    <a:pt x="1395" y="214"/>
                  </a:lnTo>
                  <a:lnTo>
                    <a:pt x="1351" y="236"/>
                  </a:lnTo>
                  <a:lnTo>
                    <a:pt x="1307" y="260"/>
                  </a:lnTo>
                  <a:lnTo>
                    <a:pt x="1264" y="283"/>
                  </a:lnTo>
                  <a:lnTo>
                    <a:pt x="1221" y="308"/>
                  </a:lnTo>
                  <a:lnTo>
                    <a:pt x="1178" y="333"/>
                  </a:lnTo>
                  <a:lnTo>
                    <a:pt x="1135" y="358"/>
                  </a:lnTo>
                  <a:lnTo>
                    <a:pt x="1093" y="384"/>
                  </a:lnTo>
                  <a:lnTo>
                    <a:pt x="1051" y="410"/>
                  </a:lnTo>
                  <a:lnTo>
                    <a:pt x="1009" y="437"/>
                  </a:lnTo>
                  <a:lnTo>
                    <a:pt x="968" y="464"/>
                  </a:lnTo>
                  <a:lnTo>
                    <a:pt x="927" y="492"/>
                  </a:lnTo>
                  <a:lnTo>
                    <a:pt x="887" y="520"/>
                  </a:lnTo>
                  <a:lnTo>
                    <a:pt x="846" y="549"/>
                  </a:lnTo>
                  <a:lnTo>
                    <a:pt x="807" y="579"/>
                  </a:lnTo>
                  <a:lnTo>
                    <a:pt x="767" y="609"/>
                  </a:lnTo>
                  <a:lnTo>
                    <a:pt x="728" y="639"/>
                  </a:lnTo>
                  <a:lnTo>
                    <a:pt x="689" y="670"/>
                  </a:lnTo>
                  <a:lnTo>
                    <a:pt x="651" y="701"/>
                  </a:lnTo>
                  <a:lnTo>
                    <a:pt x="613" y="733"/>
                  </a:lnTo>
                  <a:lnTo>
                    <a:pt x="575" y="765"/>
                  </a:lnTo>
                  <a:lnTo>
                    <a:pt x="538" y="797"/>
                  </a:lnTo>
                  <a:lnTo>
                    <a:pt x="501" y="831"/>
                  </a:lnTo>
                  <a:lnTo>
                    <a:pt x="465" y="864"/>
                  </a:lnTo>
                  <a:lnTo>
                    <a:pt x="428" y="898"/>
                  </a:lnTo>
                  <a:lnTo>
                    <a:pt x="393" y="933"/>
                  </a:lnTo>
                  <a:lnTo>
                    <a:pt x="358" y="967"/>
                  </a:lnTo>
                  <a:lnTo>
                    <a:pt x="323" y="1003"/>
                  </a:lnTo>
                  <a:lnTo>
                    <a:pt x="289" y="1038"/>
                  </a:lnTo>
                  <a:lnTo>
                    <a:pt x="255" y="1075"/>
                  </a:lnTo>
                  <a:lnTo>
                    <a:pt x="221" y="1111"/>
                  </a:lnTo>
                  <a:lnTo>
                    <a:pt x="188" y="1148"/>
                  </a:lnTo>
                  <a:lnTo>
                    <a:pt x="156" y="1185"/>
                  </a:lnTo>
                  <a:lnTo>
                    <a:pt x="124" y="1223"/>
                  </a:lnTo>
                  <a:lnTo>
                    <a:pt x="92" y="1261"/>
                  </a:lnTo>
                  <a:lnTo>
                    <a:pt x="61" y="1300"/>
                  </a:lnTo>
                  <a:lnTo>
                    <a:pt x="30" y="1338"/>
                  </a:lnTo>
                  <a:lnTo>
                    <a:pt x="0" y="1378"/>
                  </a:lnTo>
                  <a:lnTo>
                    <a:pt x="90" y="1446"/>
                  </a:lnTo>
                  <a:lnTo>
                    <a:pt x="180" y="1514"/>
                  </a:lnTo>
                  <a:lnTo>
                    <a:pt x="270" y="1583"/>
                  </a:lnTo>
                  <a:lnTo>
                    <a:pt x="359" y="1651"/>
                  </a:lnTo>
                  <a:lnTo>
                    <a:pt x="449" y="1719"/>
                  </a:lnTo>
                  <a:lnTo>
                    <a:pt x="539" y="1788"/>
                  </a:lnTo>
                  <a:lnTo>
                    <a:pt x="629" y="1856"/>
                  </a:lnTo>
                  <a:lnTo>
                    <a:pt x="719" y="1924"/>
                  </a:lnTo>
                  <a:lnTo>
                    <a:pt x="809" y="1993"/>
                  </a:lnTo>
                  <a:lnTo>
                    <a:pt x="899" y="2061"/>
                  </a:lnTo>
                  <a:lnTo>
                    <a:pt x="989" y="2130"/>
                  </a:lnTo>
                  <a:lnTo>
                    <a:pt x="1079" y="2198"/>
                  </a:lnTo>
                  <a:lnTo>
                    <a:pt x="1099" y="2172"/>
                  </a:lnTo>
                  <a:lnTo>
                    <a:pt x="1119" y="2146"/>
                  </a:lnTo>
                  <a:lnTo>
                    <a:pt x="1140" y="2120"/>
                  </a:lnTo>
                  <a:lnTo>
                    <a:pt x="1161" y="2095"/>
                  </a:lnTo>
                  <a:lnTo>
                    <a:pt x="1182" y="2070"/>
                  </a:lnTo>
                  <a:lnTo>
                    <a:pt x="1204" y="2045"/>
                  </a:lnTo>
                  <a:lnTo>
                    <a:pt x="1226" y="2020"/>
                  </a:lnTo>
                  <a:lnTo>
                    <a:pt x="1248" y="1996"/>
                  </a:lnTo>
                  <a:lnTo>
                    <a:pt x="1271" y="1972"/>
                  </a:lnTo>
                  <a:lnTo>
                    <a:pt x="1294" y="1948"/>
                  </a:lnTo>
                  <a:lnTo>
                    <a:pt x="1317" y="1924"/>
                  </a:lnTo>
                  <a:lnTo>
                    <a:pt x="1341" y="1901"/>
                  </a:lnTo>
                  <a:lnTo>
                    <a:pt x="1364" y="1878"/>
                  </a:lnTo>
                  <a:lnTo>
                    <a:pt x="1388" y="1856"/>
                  </a:lnTo>
                  <a:lnTo>
                    <a:pt x="1413" y="1833"/>
                  </a:lnTo>
                  <a:lnTo>
                    <a:pt x="1437" y="1811"/>
                  </a:lnTo>
                  <a:lnTo>
                    <a:pt x="1462" y="1789"/>
                  </a:lnTo>
                  <a:lnTo>
                    <a:pt x="1487" y="1768"/>
                  </a:lnTo>
                  <a:lnTo>
                    <a:pt x="1513" y="1747"/>
                  </a:lnTo>
                  <a:lnTo>
                    <a:pt x="1538" y="1726"/>
                  </a:lnTo>
                  <a:lnTo>
                    <a:pt x="1564" y="1705"/>
                  </a:lnTo>
                  <a:lnTo>
                    <a:pt x="1590" y="1685"/>
                  </a:lnTo>
                  <a:lnTo>
                    <a:pt x="1616" y="1665"/>
                  </a:lnTo>
                  <a:lnTo>
                    <a:pt x="1643" y="1646"/>
                  </a:lnTo>
                  <a:lnTo>
                    <a:pt x="1670" y="1626"/>
                  </a:lnTo>
                  <a:lnTo>
                    <a:pt x="1697" y="1608"/>
                  </a:lnTo>
                  <a:lnTo>
                    <a:pt x="1724" y="1589"/>
                  </a:lnTo>
                  <a:lnTo>
                    <a:pt x="1752" y="1571"/>
                  </a:lnTo>
                  <a:lnTo>
                    <a:pt x="1779" y="1553"/>
                  </a:lnTo>
                  <a:lnTo>
                    <a:pt x="1807" y="1535"/>
                  </a:lnTo>
                  <a:lnTo>
                    <a:pt x="1836" y="1518"/>
                  </a:lnTo>
                  <a:lnTo>
                    <a:pt x="1864" y="1501"/>
                  </a:lnTo>
                  <a:lnTo>
                    <a:pt x="1892" y="1485"/>
                  </a:lnTo>
                  <a:lnTo>
                    <a:pt x="1921" y="1468"/>
                  </a:lnTo>
                  <a:lnTo>
                    <a:pt x="1950" y="1453"/>
                  </a:lnTo>
                  <a:lnTo>
                    <a:pt x="1979" y="1437"/>
                  </a:lnTo>
                  <a:lnTo>
                    <a:pt x="2009" y="1422"/>
                  </a:lnTo>
                  <a:lnTo>
                    <a:pt x="2038" y="1407"/>
                  </a:lnTo>
                  <a:lnTo>
                    <a:pt x="2068" y="1393"/>
                  </a:lnTo>
                  <a:lnTo>
                    <a:pt x="2098" y="1379"/>
                  </a:lnTo>
                  <a:lnTo>
                    <a:pt x="2128" y="1365"/>
                  </a:lnTo>
                  <a:lnTo>
                    <a:pt x="2158" y="1352"/>
                  </a:lnTo>
                  <a:lnTo>
                    <a:pt x="2189" y="1339"/>
                  </a:lnTo>
                  <a:lnTo>
                    <a:pt x="2219" y="1326"/>
                  </a:lnTo>
                  <a:lnTo>
                    <a:pt x="2250" y="1314"/>
                  </a:lnTo>
                  <a:lnTo>
                    <a:pt x="2281" y="1302"/>
                  </a:lnTo>
                  <a:lnTo>
                    <a:pt x="2311" y="1291"/>
                  </a:lnTo>
                  <a:lnTo>
                    <a:pt x="2343" y="1280"/>
                  </a:lnTo>
                </a:path>
              </a:pathLst>
            </a:custGeom>
            <a:solidFill>
              <a:srgbClr val="FFC229"/>
            </a:solidFill>
            <a:ln w="25400">
              <a:noFill/>
              <a:prstDash val="solid"/>
              <a:round/>
              <a:headEnd/>
              <a:tailEnd/>
            </a:ln>
            <a:effectLst/>
            <a:sp3d prstMaterial="clear">
              <a:bevelT h="63500"/>
            </a:sp3d>
          </xdr:spPr>
          <xdr:txBody>
            <a:bodyPr anchor="ctr"/>
            <a:lstStyle/>
            <a:p>
              <a:endParaRPr lang="en-US"/>
            </a:p>
          </xdr:txBody>
        </xdr:sp>
      </xdr:grpSp>
      <xdr:graphicFrame macro="">
        <xdr:nvGraphicFramePr>
          <xdr:cNvPr id="36" name="Chart 515"/>
          <xdr:cNvGraphicFramePr>
            <a:graphicFrameLocks/>
          </xdr:cNvGraphicFramePr>
        </xdr:nvGraphicFramePr>
        <xdr:xfrm>
          <a:off x="252639" y="7910394"/>
          <a:ext cx="4064454" cy="27019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37" name="Oval 525"/>
          <xdr:cNvSpPr/>
        </xdr:nvSpPr>
        <xdr:spPr bwMode="auto">
          <a:xfrm>
            <a:off x="1789578" y="9696891"/>
            <a:ext cx="956517" cy="942382"/>
          </a:xfrm>
          <a:prstGeom prst="ellipse">
            <a:avLst/>
          </a:prstGeom>
          <a:solidFill>
            <a:schemeClr val="tx1">
              <a:lumMod val="85000"/>
              <a:lumOff val="15000"/>
            </a:schemeClr>
          </a:solidFill>
          <a:ln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sp macro="" textlink="#REF!">
        <xdr:nvSpPr>
          <xdr:cNvPr id="40" name="TextBox 518"/>
          <xdr:cNvSpPr txBox="1"/>
        </xdr:nvSpPr>
        <xdr:spPr>
          <a:xfrm>
            <a:off x="976539" y="10077651"/>
            <a:ext cx="545215" cy="26653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DE18F99D-85DD-4EE0-9E55-59B405DFB059}" type="TxLink">
              <a:rPr lang="en-US" sz="1100" b="1" i="0" u="none" strike="noStrike" cap="none" spc="0">
                <a:ln>
                  <a:noFill/>
                </a:ln>
                <a:solidFill>
                  <a:srgbClr val="000000"/>
                </a:solidFill>
                <a:effectLst/>
                <a:latin typeface="+mn-lt"/>
                <a:cs typeface="Arial"/>
              </a:rPr>
              <a:pPr algn="ctr"/>
              <a:t>0,0</a:t>
            </a:fld>
            <a:endParaRPr lang="en-US" sz="1100" b="1" cap="none" spc="0">
              <a:ln>
                <a:noFill/>
              </a:ln>
              <a:solidFill>
                <a:schemeClr val="tx1"/>
              </a:solidFill>
              <a:effectLst/>
              <a:latin typeface="+mn-lt"/>
            </a:endParaRPr>
          </a:p>
        </xdr:txBody>
      </xdr:sp>
      <xdr:sp macro="" textlink="#REF!">
        <xdr:nvSpPr>
          <xdr:cNvPr id="41" name="TextBox 519"/>
          <xdr:cNvSpPr txBox="1"/>
        </xdr:nvSpPr>
        <xdr:spPr>
          <a:xfrm>
            <a:off x="1177407" y="9525549"/>
            <a:ext cx="554780" cy="276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3A8294DF-3070-4FB0-8167-3922ED36349F}" type="TxLink">
              <a:rPr lang="en-US" sz="1100" b="1" i="0" u="none" strike="noStrike" cap="none" spc="0">
                <a:ln>
                  <a:noFill/>
                </a:ln>
                <a:solidFill>
                  <a:srgbClr val="000000"/>
                </a:solidFill>
                <a:effectLst/>
                <a:latin typeface="+mn-lt"/>
                <a:cs typeface="Arial"/>
              </a:rPr>
              <a:pPr algn="ctr"/>
              <a:t>18,0</a:t>
            </a:fld>
            <a:endParaRPr lang="en-US" sz="1100" b="1" cap="none" spc="0">
              <a:ln>
                <a:noFill/>
              </a:ln>
              <a:solidFill>
                <a:schemeClr val="tx1"/>
              </a:solidFill>
              <a:effectLst/>
              <a:latin typeface="+mn-lt"/>
            </a:endParaRPr>
          </a:p>
        </xdr:txBody>
      </xdr:sp>
      <xdr:sp macro="" textlink="#REF!">
        <xdr:nvSpPr>
          <xdr:cNvPr id="42" name="TextBox 520"/>
          <xdr:cNvSpPr txBox="1"/>
        </xdr:nvSpPr>
        <xdr:spPr>
          <a:xfrm>
            <a:off x="1674796" y="9135269"/>
            <a:ext cx="564345" cy="276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71687713-8026-495C-AE77-5592CB655596}" type="TxLink">
              <a:rPr lang="en-US" sz="1000" b="1" i="0" u="none" strike="noStrike" cap="none" spc="0">
                <a:ln>
                  <a:noFill/>
                </a:ln>
                <a:solidFill>
                  <a:srgbClr val="000000"/>
                </a:solidFill>
                <a:effectLst/>
                <a:latin typeface="Arialri"/>
                <a:cs typeface="Arial"/>
              </a:rPr>
              <a:pPr algn="ctr"/>
              <a:t>36,0</a:t>
            </a:fld>
            <a:endParaRPr lang="en-US" sz="1100" b="1" cap="none" spc="0">
              <a:ln>
                <a:noFill/>
              </a:ln>
              <a:solidFill>
                <a:schemeClr val="tx1"/>
              </a:solidFill>
              <a:effectLst/>
            </a:endParaRPr>
          </a:p>
        </xdr:txBody>
      </xdr:sp>
      <xdr:sp macro="" textlink="#REF!">
        <xdr:nvSpPr>
          <xdr:cNvPr id="43" name="TextBox 521"/>
          <xdr:cNvSpPr txBox="1"/>
        </xdr:nvSpPr>
        <xdr:spPr>
          <a:xfrm>
            <a:off x="2325227" y="9135269"/>
            <a:ext cx="564345" cy="276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0C43B798-397C-4E08-9A65-209C5472F4B8}" type="TxLink">
              <a:rPr lang="en-US" sz="1000" b="1" i="0" u="none" strike="noStrike" cap="none" spc="0">
                <a:ln>
                  <a:noFill/>
                </a:ln>
                <a:solidFill>
                  <a:srgbClr val="000000"/>
                </a:solidFill>
                <a:effectLst/>
                <a:latin typeface="Arialri"/>
                <a:cs typeface="Arial"/>
              </a:rPr>
              <a:pPr algn="ctr"/>
              <a:t>54,0</a:t>
            </a:fld>
            <a:endParaRPr lang="en-US" sz="1100" b="1" cap="none" spc="0">
              <a:ln>
                <a:noFill/>
              </a:ln>
              <a:solidFill>
                <a:schemeClr val="tx1"/>
              </a:solidFill>
              <a:effectLst/>
            </a:endParaRPr>
          </a:p>
        </xdr:txBody>
      </xdr:sp>
      <xdr:sp macro="" textlink="#REF!">
        <xdr:nvSpPr>
          <xdr:cNvPr id="44" name="TextBox 522"/>
          <xdr:cNvSpPr txBox="1"/>
        </xdr:nvSpPr>
        <xdr:spPr>
          <a:xfrm>
            <a:off x="2813051" y="9535068"/>
            <a:ext cx="554780" cy="276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94E972F1-97F0-43D6-8C63-73CF492513BD}" type="TxLink">
              <a:rPr lang="en-US" sz="1000" b="1" i="0" u="none" strike="noStrike" cap="none" spc="0">
                <a:ln>
                  <a:noFill/>
                </a:ln>
                <a:solidFill>
                  <a:srgbClr val="000000"/>
                </a:solidFill>
                <a:effectLst/>
                <a:latin typeface="Arialri"/>
                <a:cs typeface="Arial"/>
              </a:rPr>
              <a:pPr algn="ctr"/>
              <a:t>72,0</a:t>
            </a:fld>
            <a:endParaRPr lang="en-US" sz="1100" b="1" cap="none" spc="0">
              <a:ln>
                <a:noFill/>
              </a:ln>
              <a:solidFill>
                <a:schemeClr val="tx1"/>
              </a:solidFill>
              <a:effectLst/>
            </a:endParaRPr>
          </a:p>
        </xdr:txBody>
      </xdr:sp>
      <xdr:sp macro="" textlink="#REF!">
        <xdr:nvSpPr>
          <xdr:cNvPr id="45" name="TextBox 523"/>
          <xdr:cNvSpPr txBox="1"/>
        </xdr:nvSpPr>
        <xdr:spPr>
          <a:xfrm>
            <a:off x="2985224" y="10077651"/>
            <a:ext cx="564345" cy="2760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127BDE2D-FE7A-4BC1-A22D-11CC364E490D}" type="TxLink">
              <a:rPr lang="en-US" sz="1000" b="1" i="0" u="none" strike="noStrike" cap="none" spc="0">
                <a:ln>
                  <a:noFill/>
                </a:ln>
                <a:solidFill>
                  <a:srgbClr val="000000"/>
                </a:solidFill>
                <a:effectLst/>
                <a:latin typeface="Arialri"/>
                <a:cs typeface="Arial"/>
              </a:rPr>
              <a:pPr algn="ctr"/>
              <a:t>90,0</a:t>
            </a:fld>
            <a:endParaRPr lang="en-US" sz="1100" b="1" cap="none" spc="0">
              <a:ln>
                <a:noFill/>
              </a:ln>
              <a:solidFill>
                <a:schemeClr val="tx1"/>
              </a:solidFill>
              <a:effectLst/>
            </a:endParaRPr>
          </a:p>
        </xdr:txBody>
      </xdr:sp>
      <xdr:sp macro="" textlink="$V$5">
        <xdr:nvSpPr>
          <xdr:cNvPr id="46" name="TextBox 526"/>
          <xdr:cNvSpPr txBox="1"/>
        </xdr:nvSpPr>
        <xdr:spPr bwMode="auto">
          <a:xfrm>
            <a:off x="1751317" y="9982461"/>
            <a:ext cx="1052169" cy="3997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F5EE0857-E475-458E-84DB-60EB80A4CACB}" type="TxLink">
              <a:rPr lang="en-US" sz="3000" b="1" i="0" u="none" strike="noStrike" cap="none" spc="50">
                <a:ln w="12700" cmpd="sng">
                  <a:solidFill>
                    <a:schemeClr val="tx1"/>
                  </a:solidFill>
                  <a:prstDash val="solid"/>
                </a:ln>
                <a:solidFill>
                  <a:schemeClr val="bg1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ri"/>
                <a:ea typeface="+mn-ea"/>
                <a:cs typeface="Arial" pitchFamily="34" charset="0"/>
              </a:rPr>
              <a:pPr algn="ctr"/>
              <a:t>50,00 €</a:t>
            </a:fld>
            <a:endParaRPr lang="en-US" sz="3000" b="1" i="0" u="none" strike="noStrike" cap="none" spc="50">
              <a:ln w="12700" cmpd="sng">
                <a:solidFill>
                  <a:schemeClr val="tx1"/>
                </a:solidFill>
                <a:prstDash val="solid"/>
              </a:ln>
              <a:solidFill>
                <a:schemeClr val="bg1"/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ri"/>
              <a:ea typeface="+mn-ea"/>
              <a:cs typeface="Arial" pitchFamily="34" charset="0"/>
            </a:endParaRPr>
          </a:p>
        </xdr:txBody>
      </xdr:sp>
    </xdr:grpSp>
    <xdr:clientData/>
  </xdr:twoCellAnchor>
  <xdr:twoCellAnchor>
    <xdr:from>
      <xdr:col>34</xdr:col>
      <xdr:colOff>219075</xdr:colOff>
      <xdr:row>7</xdr:row>
      <xdr:rowOff>104775</xdr:rowOff>
    </xdr:from>
    <xdr:to>
      <xdr:col>38</xdr:col>
      <xdr:colOff>13495</xdr:colOff>
      <xdr:row>17</xdr:row>
      <xdr:rowOff>58738</xdr:rowOff>
    </xdr:to>
    <xdr:pic>
      <xdr:nvPicPr>
        <xdr:cNvPr id="54" name="Picture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0" y="1781175"/>
          <a:ext cx="2423320" cy="1858963"/>
        </a:xfrm>
        <a:prstGeom prst="rect">
          <a:avLst/>
        </a:prstGeom>
      </xdr:spPr>
    </xdr:pic>
    <xdr:clientData/>
  </xdr:twoCellAnchor>
  <xdr:twoCellAnchor>
    <xdr:from>
      <xdr:col>35</xdr:col>
      <xdr:colOff>191995</xdr:colOff>
      <xdr:row>7</xdr:row>
      <xdr:rowOff>138575</xdr:rowOff>
    </xdr:from>
    <xdr:to>
      <xdr:col>37</xdr:col>
      <xdr:colOff>491807</xdr:colOff>
      <xdr:row>17</xdr:row>
      <xdr:rowOff>31698</xdr:rowOff>
    </xdr:to>
    <xdr:graphicFrame macro="">
      <xdr:nvGraphicFramePr>
        <xdr:cNvPr id="5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361950</xdr:colOff>
      <xdr:row>6</xdr:row>
      <xdr:rowOff>171450</xdr:rowOff>
    </xdr:from>
    <xdr:to>
      <xdr:col>40</xdr:col>
      <xdr:colOff>544514</xdr:colOff>
      <xdr:row>19</xdr:row>
      <xdr:rowOff>12701</xdr:rowOff>
    </xdr:to>
    <xdr:grpSp>
      <xdr:nvGrpSpPr>
        <xdr:cNvPr id="64" name="Grupo 63"/>
        <xdr:cNvGrpSpPr/>
      </xdr:nvGrpSpPr>
      <xdr:grpSpPr>
        <a:xfrm>
          <a:off x="23793450" y="1657350"/>
          <a:ext cx="2468564" cy="2317751"/>
          <a:chOff x="2166937" y="1341438"/>
          <a:chExt cx="2738439" cy="2738439"/>
        </a:xfrm>
      </xdr:grpSpPr>
      <xdr:pic>
        <xdr:nvPicPr>
          <xdr:cNvPr id="65" name="Picture 3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BEBA8EAE-BF5A-486C-A8C5-ECC9F3942E4B}">
                <a14:imgProps xmlns:a14="http://schemas.microsoft.com/office/drawing/2010/main">
                  <a14:imgLayer r:embed="rId7">
                    <a14:imgEffect>
                      <a14:backgroundRemoval t="10000" b="90000" l="10000" r="9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2166937" y="1341438"/>
            <a:ext cx="2738439" cy="2738439"/>
          </a:xfrm>
          <a:prstGeom prst="rect">
            <a:avLst/>
          </a:prstGeom>
        </xdr:spPr>
      </xdr:pic>
      <xdr:graphicFrame macro="">
        <xdr:nvGraphicFramePr>
          <xdr:cNvPr id="66" name="Chart 3"/>
          <xdr:cNvGraphicFramePr>
            <a:graphicFrameLocks/>
          </xdr:cNvGraphicFramePr>
        </xdr:nvGraphicFramePr>
        <xdr:xfrm>
          <a:off x="2444750" y="1627187"/>
          <a:ext cx="2055814" cy="20320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34</xdr:col>
      <xdr:colOff>38100</xdr:colOff>
      <xdr:row>16</xdr:row>
      <xdr:rowOff>66675</xdr:rowOff>
    </xdr:from>
    <xdr:to>
      <xdr:col>38</xdr:col>
      <xdr:colOff>53623</xdr:colOff>
      <xdr:row>28</xdr:row>
      <xdr:rowOff>3174</xdr:rowOff>
    </xdr:to>
    <xdr:grpSp>
      <xdr:nvGrpSpPr>
        <xdr:cNvPr id="67" name="Grupo 66"/>
        <xdr:cNvGrpSpPr/>
      </xdr:nvGrpSpPr>
      <xdr:grpSpPr>
        <a:xfrm>
          <a:off x="21631275" y="3457575"/>
          <a:ext cx="2615848" cy="2222499"/>
          <a:chOff x="2338740" y="1500187"/>
          <a:chExt cx="2644423" cy="2222499"/>
        </a:xfrm>
      </xdr:grpSpPr>
      <xdr:pic>
        <xdr:nvPicPr>
          <xdr:cNvPr id="68" name="Picture 5"/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BEBA8EAE-BF5A-486C-A8C5-ECC9F3942E4B}">
                <a14:imgProps xmlns:a14="http://schemas.microsoft.com/office/drawing/2010/main">
                  <a14:imgLayer r:embed="rId10">
                    <a14:imgEffect>
                      <a14:backgroundRemoval t="10000" b="90000" l="10000" r="90000">
                        <a14:foregroundMark x1="18438" y1="54688" x2="18438" y2="54688"/>
                        <a14:foregroundMark x1="20000" y1="32422" x2="20000" y2="32422"/>
                        <a14:foregroundMark x1="56250" y1="35938" x2="56250" y2="35938"/>
                        <a14:foregroundMark x1="60625" y1="68359" x2="60625" y2="68359"/>
                        <a14:foregroundMark x1="65312" y1="85938" x2="65312" y2="85938"/>
                        <a14:foregroundMark x1="77500" y1="55859" x2="77500" y2="55859"/>
                        <a14:foregroundMark x1="71563" y1="25000" x2="71563" y2="25000"/>
                        <a14:foregroundMark x1="74063" y1="21094" x2="74063" y2="21094"/>
                        <a14:foregroundMark x1="31875" y1="16406" x2="31875" y2="16406"/>
                        <a14:foregroundMark x1="36875" y1="11719" x2="36875" y2="11719"/>
                        <a14:foregroundMark x1="47500" y1="23047" x2="47500" y2="23047"/>
                        <a14:foregroundMark x1="44375" y1="38281" x2="44375" y2="38281"/>
                        <a14:foregroundMark x1="42500" y1="53906" x2="42500" y2="53906"/>
                        <a14:foregroundMark x1="26563" y1="68750" x2="26563" y2="68750"/>
                        <a14:foregroundMark x1="35313" y1="86719" x2="35313" y2="86719"/>
                        <a14:foregroundMark x1="73438" y1="69922" x2="73438" y2="69922"/>
                        <a14:foregroundMark x1="75625" y1="76563" x2="75625" y2="76563"/>
                        <a14:foregroundMark x1="59375" y1="53516" x2="59375" y2="53516"/>
                        <a14:foregroundMark x1="58750" y1="41797" x2="58750" y2="41797"/>
                        <a14:foregroundMark x1="74063" y1="35156" x2="74063" y2="35156"/>
                        <a14:foregroundMark x1="62813" y1="11719" x2="62813" y2="11719"/>
                      </a14:backgroundRemoval>
                    </a14:imgEffect>
                    <a14:imgEffect>
                      <a14:colorTemperature colorTemp="72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>
            <a:off x="2338740" y="1500187"/>
            <a:ext cx="2644423" cy="2214563"/>
          </a:xfrm>
          <a:prstGeom prst="rect">
            <a:avLst/>
          </a:prstGeom>
          <a:ln>
            <a:noFill/>
          </a:ln>
          <a:effectLst>
            <a:softEdge rad="112500"/>
          </a:effectLst>
        </xdr:spPr>
      </xdr:pic>
      <xdr:graphicFrame macro="">
        <xdr:nvGraphicFramePr>
          <xdr:cNvPr id="69" name="Chart 3"/>
          <xdr:cNvGraphicFramePr>
            <a:graphicFrameLocks/>
          </xdr:cNvGraphicFramePr>
        </xdr:nvGraphicFramePr>
        <xdr:xfrm>
          <a:off x="2581276" y="1523999"/>
          <a:ext cx="2117724" cy="219868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</xdr:grpSp>
    <xdr:clientData/>
  </xdr:twoCellAnchor>
  <xdr:twoCellAnchor>
    <xdr:from>
      <xdr:col>37</xdr:col>
      <xdr:colOff>668118</xdr:colOff>
      <xdr:row>17</xdr:row>
      <xdr:rowOff>156263</xdr:rowOff>
    </xdr:from>
    <xdr:to>
      <xdr:col>40</xdr:col>
      <xdr:colOff>179918</xdr:colOff>
      <xdr:row>27</xdr:row>
      <xdr:rowOff>25697</xdr:rowOff>
    </xdr:to>
    <xdr:pic>
      <xdr:nvPicPr>
        <xdr:cNvPr id="70" name="Picture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700000">
          <a:off x="24139876" y="3725980"/>
          <a:ext cx="1774434" cy="1797800"/>
        </a:xfrm>
        <a:prstGeom prst="rect">
          <a:avLst/>
        </a:prstGeom>
      </xdr:spPr>
    </xdr:pic>
    <xdr:clientData/>
  </xdr:twoCellAnchor>
  <xdr:twoCellAnchor>
    <xdr:from>
      <xdr:col>37</xdr:col>
      <xdr:colOff>523874</xdr:colOff>
      <xdr:row>16</xdr:row>
      <xdr:rowOff>180975</xdr:rowOff>
    </xdr:from>
    <xdr:to>
      <xdr:col>40</xdr:col>
      <xdr:colOff>247649</xdr:colOff>
      <xdr:row>27</xdr:row>
      <xdr:rowOff>123825</xdr:rowOff>
    </xdr:to>
    <xdr:graphicFrame macro="">
      <xdr:nvGraphicFramePr>
        <xdr:cNvPr id="7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43</xdr:col>
      <xdr:colOff>142875</xdr:colOff>
      <xdr:row>9</xdr:row>
      <xdr:rowOff>76200</xdr:rowOff>
    </xdr:from>
    <xdr:to>
      <xdr:col>48</xdr:col>
      <xdr:colOff>285751</xdr:colOff>
      <xdr:row>28</xdr:row>
      <xdr:rowOff>47625</xdr:rowOff>
    </xdr:to>
    <xdr:grpSp>
      <xdr:nvGrpSpPr>
        <xdr:cNvPr id="6" name="Grupo 5"/>
        <xdr:cNvGrpSpPr/>
      </xdr:nvGrpSpPr>
      <xdr:grpSpPr>
        <a:xfrm>
          <a:off x="27489150" y="2133600"/>
          <a:ext cx="3629026" cy="3590925"/>
          <a:chOff x="27489150" y="2133600"/>
          <a:chExt cx="3629026" cy="3571875"/>
        </a:xfrm>
      </xdr:grpSpPr>
      <xdr:graphicFrame macro="">
        <xdr:nvGraphicFramePr>
          <xdr:cNvPr id="63" name="Gráfico 1"/>
          <xdr:cNvGraphicFramePr>
            <a:graphicFrameLocks/>
          </xdr:cNvGraphicFramePr>
        </xdr:nvGraphicFramePr>
        <xdr:xfrm>
          <a:off x="27498827" y="2133600"/>
          <a:ext cx="3619349" cy="3505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  <xdr:graphicFrame macro="">
        <xdr:nvGraphicFramePr>
          <xdr:cNvPr id="72" name="Gráfico 2"/>
          <xdr:cNvGraphicFramePr>
            <a:graphicFrameLocks/>
          </xdr:cNvGraphicFramePr>
        </xdr:nvGraphicFramePr>
        <xdr:xfrm>
          <a:off x="27489150" y="2171700"/>
          <a:ext cx="3609670" cy="35528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</xdr:grpSp>
    <xdr:clientData/>
  </xdr:twoCellAnchor>
  <xdr:twoCellAnchor>
    <xdr:from>
      <xdr:col>46</xdr:col>
      <xdr:colOff>752475</xdr:colOff>
      <xdr:row>1</xdr:row>
      <xdr:rowOff>0</xdr:rowOff>
    </xdr:from>
    <xdr:to>
      <xdr:col>50</xdr:col>
      <xdr:colOff>171450</xdr:colOff>
      <xdr:row>19</xdr:row>
      <xdr:rowOff>19050</xdr:rowOff>
    </xdr:to>
    <xdr:graphicFrame macro="">
      <xdr:nvGraphicFramePr>
        <xdr:cNvPr id="75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52</xdr:col>
      <xdr:colOff>266700</xdr:colOff>
      <xdr:row>5</xdr:row>
      <xdr:rowOff>9525</xdr:rowOff>
    </xdr:from>
    <xdr:to>
      <xdr:col>58</xdr:col>
      <xdr:colOff>15875</xdr:colOff>
      <xdr:row>25</xdr:row>
      <xdr:rowOff>123825</xdr:rowOff>
    </xdr:to>
    <xdr:graphicFrame macro="">
      <xdr:nvGraphicFramePr>
        <xdr:cNvPr id="76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52</xdr:col>
      <xdr:colOff>381000</xdr:colOff>
      <xdr:row>48</xdr:row>
      <xdr:rowOff>76200</xdr:rowOff>
    </xdr:from>
    <xdr:to>
      <xdr:col>59</xdr:col>
      <xdr:colOff>130175</xdr:colOff>
      <xdr:row>69</xdr:row>
      <xdr:rowOff>0</xdr:rowOff>
    </xdr:to>
    <xdr:graphicFrame macro="">
      <xdr:nvGraphicFramePr>
        <xdr:cNvPr id="80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62</xdr:col>
      <xdr:colOff>19050</xdr:colOff>
      <xdr:row>8</xdr:row>
      <xdr:rowOff>95250</xdr:rowOff>
    </xdr:from>
    <xdr:to>
      <xdr:col>65</xdr:col>
      <xdr:colOff>552449</xdr:colOff>
      <xdr:row>22</xdr:row>
      <xdr:rowOff>152399</xdr:rowOff>
    </xdr:to>
    <xdr:grpSp>
      <xdr:nvGrpSpPr>
        <xdr:cNvPr id="74" name="Group 5"/>
        <xdr:cNvGrpSpPr/>
      </xdr:nvGrpSpPr>
      <xdr:grpSpPr>
        <a:xfrm>
          <a:off x="39357300" y="1962150"/>
          <a:ext cx="2819399" cy="2724149"/>
          <a:chOff x="6172199" y="285751"/>
          <a:chExt cx="2819399" cy="2724149"/>
        </a:xfrm>
      </xdr:grpSpPr>
      <xdr:sp macro="" textlink="">
        <xdr:nvSpPr>
          <xdr:cNvPr id="77" name="Block Arc 6"/>
          <xdr:cNvSpPr/>
        </xdr:nvSpPr>
        <xdr:spPr>
          <a:xfrm>
            <a:off x="6362699" y="571500"/>
            <a:ext cx="2447925" cy="2438400"/>
          </a:xfrm>
          <a:prstGeom prst="blockArc">
            <a:avLst>
              <a:gd name="adj1" fmla="val 10861138"/>
              <a:gd name="adj2" fmla="val 19632"/>
              <a:gd name="adj3" fmla="val 15850"/>
            </a:avLst>
          </a:prstGeom>
          <a:gradFill flip="none" rotWithShape="1">
            <a:gsLst>
              <a:gs pos="20000">
                <a:schemeClr val="accent3">
                  <a:shade val="51000"/>
                  <a:satMod val="130000"/>
                </a:schemeClr>
              </a:gs>
              <a:gs pos="50000">
                <a:srgbClr val="FFFF00"/>
              </a:gs>
              <a:gs pos="100000">
                <a:schemeClr val="accent6">
                  <a:lumMod val="75000"/>
                </a:schemeClr>
              </a:gs>
            </a:gsLst>
            <a:lin ang="0" scaled="1"/>
            <a:tileRect/>
          </a:gradFill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en-US" sz="2000" b="0" i="0" u="none" strike="noStrike">
              <a:solidFill>
                <a:srgbClr val="000000"/>
              </a:solidFill>
              <a:latin typeface="Arial Black" pitchFamily="34" charset="0"/>
            </a:endParaRPr>
          </a:p>
        </xdr:txBody>
      </xdr:sp>
      <xdr:graphicFrame macro="">
        <xdr:nvGraphicFramePr>
          <xdr:cNvPr id="78" name="Chart 7"/>
          <xdr:cNvGraphicFramePr/>
        </xdr:nvGraphicFramePr>
        <xdr:xfrm>
          <a:off x="6219823" y="381000"/>
          <a:ext cx="2771775" cy="17526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sp macro="" textlink="">
        <xdr:nvSpPr>
          <xdr:cNvPr id="79" name="Rounded Rectangle 8"/>
          <xdr:cNvSpPr/>
        </xdr:nvSpPr>
        <xdr:spPr>
          <a:xfrm>
            <a:off x="6172199" y="285751"/>
            <a:ext cx="2809875" cy="1847849"/>
          </a:xfrm>
          <a:prstGeom prst="roundRect">
            <a:avLst>
              <a:gd name="adj" fmla="val 7143"/>
            </a:avLst>
          </a:prstGeom>
          <a:noFill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endParaRPr lang="en-US" sz="1100"/>
          </a:p>
        </xdr:txBody>
      </xdr:sp>
    </xdr:grpSp>
    <xdr:clientData/>
  </xdr:twoCellAnchor>
  <xdr:twoCellAnchor>
    <xdr:from>
      <xdr:col>60</xdr:col>
      <xdr:colOff>476250</xdr:colOff>
      <xdr:row>15</xdr:row>
      <xdr:rowOff>180975</xdr:rowOff>
    </xdr:from>
    <xdr:to>
      <xdr:col>64</xdr:col>
      <xdr:colOff>704850</xdr:colOff>
      <xdr:row>25</xdr:row>
      <xdr:rowOff>28575</xdr:rowOff>
    </xdr:to>
    <xdr:graphicFrame macro="">
      <xdr:nvGraphicFramePr>
        <xdr:cNvPr id="8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457200</xdr:colOff>
      <xdr:row>7</xdr:row>
      <xdr:rowOff>104775</xdr:rowOff>
    </xdr:from>
    <xdr:to>
      <xdr:col>30</xdr:col>
      <xdr:colOff>703046</xdr:colOff>
      <xdr:row>22</xdr:row>
      <xdr:rowOff>50689</xdr:rowOff>
    </xdr:to>
    <xdr:grpSp>
      <xdr:nvGrpSpPr>
        <xdr:cNvPr id="22" name="Grupo 21"/>
        <xdr:cNvGrpSpPr/>
      </xdr:nvGrpSpPr>
      <xdr:grpSpPr>
        <a:xfrm>
          <a:off x="15792450" y="1781175"/>
          <a:ext cx="4055846" cy="2803414"/>
          <a:chOff x="15611475" y="1914525"/>
          <a:chExt cx="4055846" cy="2803414"/>
        </a:xfrm>
      </xdr:grpSpPr>
      <xdr:grpSp>
        <xdr:nvGrpSpPr>
          <xdr:cNvPr id="10" name="Grupo 9"/>
          <xdr:cNvGrpSpPr/>
        </xdr:nvGrpSpPr>
        <xdr:grpSpPr>
          <a:xfrm>
            <a:off x="15611475" y="1914525"/>
            <a:ext cx="4055846" cy="2803414"/>
            <a:chOff x="17011650" y="1952625"/>
            <a:chExt cx="4055846" cy="2803414"/>
          </a:xfrm>
        </xdr:grpSpPr>
        <xdr:graphicFrame macro="">
          <xdr:nvGraphicFramePr>
            <xdr:cNvPr id="57" name="Chart 473"/>
            <xdr:cNvGraphicFramePr>
              <a:graphicFrameLocks/>
            </xdr:cNvGraphicFramePr>
          </xdr:nvGraphicFramePr>
          <xdr:xfrm>
            <a:off x="17011650" y="2038350"/>
            <a:ext cx="4055846" cy="271768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1"/>
            </a:graphicData>
          </a:graphic>
        </xdr:graphicFrame>
        <xdr:graphicFrame macro="">
          <xdr:nvGraphicFramePr>
            <xdr:cNvPr id="61" name="Linear Dial Needle"/>
            <xdr:cNvGraphicFramePr>
              <a:graphicFrameLocks/>
            </xdr:cNvGraphicFramePr>
          </xdr:nvGraphicFramePr>
          <xdr:xfrm>
            <a:off x="17716500" y="1952625"/>
            <a:ext cx="2590801" cy="162877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2"/>
            </a:graphicData>
          </a:graphic>
        </xdr:graphicFrame>
      </xdr:grpSp>
      <xdr:grpSp>
        <xdr:nvGrpSpPr>
          <xdr:cNvPr id="3" name="Grupo 2"/>
          <xdr:cNvGrpSpPr/>
        </xdr:nvGrpSpPr>
        <xdr:grpSpPr>
          <a:xfrm>
            <a:off x="17287875" y="2800350"/>
            <a:ext cx="676275" cy="628650"/>
            <a:chOff x="18611850" y="4962525"/>
            <a:chExt cx="953668" cy="938436"/>
          </a:xfrm>
        </xdr:grpSpPr>
        <xdr:sp macro="" textlink="">
          <xdr:nvSpPr>
            <xdr:cNvPr id="59" name="Oval 483"/>
            <xdr:cNvSpPr/>
          </xdr:nvSpPr>
          <xdr:spPr bwMode="auto">
            <a:xfrm>
              <a:off x="18611850" y="4962525"/>
              <a:ext cx="953668" cy="938436"/>
            </a:xfrm>
            <a:prstGeom prst="ellipse">
              <a:avLst/>
            </a:prstGeom>
            <a:solidFill>
              <a:schemeClr val="tx1">
                <a:lumMod val="85000"/>
                <a:lumOff val="15000"/>
              </a:schemeClr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contrasting" dir="t">
                <a:rot lat="0" lon="0" rev="7800000"/>
              </a:lightRig>
            </a:scene3d>
            <a:sp3d>
              <a:bevelT w="139700" h="139700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en-US"/>
            </a:p>
          </xdr:txBody>
        </xdr:sp>
        <xdr:sp macro="" textlink="$AC$5">
          <xdr:nvSpPr>
            <xdr:cNvPr id="60" name="TextBox 484"/>
            <xdr:cNvSpPr txBox="1"/>
          </xdr:nvSpPr>
          <xdr:spPr bwMode="auto">
            <a:xfrm>
              <a:off x="18630900" y="5229225"/>
              <a:ext cx="915244" cy="390617"/>
            </a:xfrm>
            <a:prstGeom prst="rect">
              <a:avLst/>
            </a:prstGeom>
            <a:noFill/>
            <a:ln w="9525" cmpd="sng">
              <a:noFill/>
            </a:ln>
            <a:scene3d>
              <a:camera prst="orthographicFront"/>
              <a:lightRig rig="threePt" dir="t"/>
            </a:scene3d>
            <a:sp3d>
              <a:bevelT/>
            </a:sp3d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indent="0" algn="ctr"/>
              <a:fld id="{F6B01995-A431-4C96-84F2-7D506FEA79AD}" type="TxLink">
                <a:rPr lang="en-US" sz="1100" b="0" i="0" u="none" strike="noStrike" cap="none" spc="50">
                  <a:ln w="3175" cmpd="sng">
                    <a:noFill/>
                    <a:prstDash val="solid"/>
                  </a:ln>
                  <a:solidFill>
                    <a:schemeClr val="bg1"/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Calibri"/>
                  <a:ea typeface="+mn-ea"/>
                  <a:cs typeface="Arial" pitchFamily="34" charset="0"/>
                </a:rPr>
                <a:pPr marL="0" indent="0" algn="ctr"/>
                <a:t>50,00 €</a:t>
              </a:fld>
              <a:endParaRPr lang="en-US" sz="1100" b="0" i="0" u="none" strike="noStrike" cap="none" spc="50">
                <a:ln w="3175" cmpd="sng">
                  <a:noFill/>
                  <a:prstDash val="solid"/>
                </a:ln>
                <a:solidFill>
                  <a:schemeClr val="bg1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Calibri"/>
                <a:ea typeface="+mn-ea"/>
                <a:cs typeface="Arial" pitchFamily="34" charset="0"/>
              </a:endParaRPr>
            </a:p>
          </xdr:txBody>
        </xdr:sp>
      </xdr:grp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465666</xdr:colOff>
      <xdr:row>1</xdr:row>
      <xdr:rowOff>158750</xdr:rowOff>
    </xdr:from>
    <xdr:to>
      <xdr:col>14</xdr:col>
      <xdr:colOff>42332</xdr:colOff>
      <xdr:row>27</xdr:row>
      <xdr:rowOff>84666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26411</xdr:colOff>
      <xdr:row>8</xdr:row>
      <xdr:rowOff>105833</xdr:rowOff>
    </xdr:from>
    <xdr:ext cx="946158" cy="855132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4411" y="1629833"/>
          <a:ext cx="946158" cy="855132"/>
        </a:xfrm>
        <a:prstGeom prst="rect">
          <a:avLst/>
        </a:prstGeom>
        <a:noFill/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22874</xdr:colOff>
      <xdr:row>7</xdr:row>
      <xdr:rowOff>169333</xdr:rowOff>
    </xdr:from>
    <xdr:to>
      <xdr:col>4</xdr:col>
      <xdr:colOff>139700</xdr:colOff>
      <xdr:row>13</xdr:row>
      <xdr:rowOff>17000</xdr:rowOff>
    </xdr:to>
    <xdr:grpSp>
      <xdr:nvGrpSpPr>
        <xdr:cNvPr id="4" name="Group 6"/>
        <xdr:cNvGrpSpPr>
          <a:grpSpLocks noChangeAspect="1"/>
        </xdr:cNvGrpSpPr>
      </xdr:nvGrpSpPr>
      <xdr:grpSpPr bwMode="auto">
        <a:xfrm>
          <a:off x="1859838" y="1502833"/>
          <a:ext cx="729148" cy="990667"/>
          <a:chOff x="915" y="399"/>
          <a:chExt cx="211" cy="288"/>
        </a:xfrm>
        <a:effectLst>
          <a:outerShdw blurRad="63500" sx="102000" sy="102000" algn="ctr" rotWithShape="0">
            <a:prstClr val="black">
              <a:alpha val="40000"/>
            </a:prstClr>
          </a:outerShdw>
        </a:effectLst>
      </xdr:grpSpPr>
      <xdr:sp macro="" textlink="">
        <xdr:nvSpPr>
          <xdr:cNvPr id="5" name="Freeform 11"/>
          <xdr:cNvSpPr>
            <a:spLocks/>
          </xdr:cNvSpPr>
        </xdr:nvSpPr>
        <xdr:spPr bwMode="auto">
          <a:xfrm>
            <a:off x="919" y="577"/>
            <a:ext cx="12" cy="14"/>
          </a:xfrm>
          <a:custGeom>
            <a:avLst/>
            <a:gdLst>
              <a:gd name="T0" fmla="*/ 0 w 12"/>
              <a:gd name="T1" fmla="*/ 10 h 14"/>
              <a:gd name="T2" fmla="*/ 8 w 12"/>
              <a:gd name="T3" fmla="*/ 14 h 14"/>
              <a:gd name="T4" fmla="*/ 12 w 12"/>
              <a:gd name="T5" fmla="*/ 3 h 14"/>
              <a:gd name="T6" fmla="*/ 5 w 12"/>
              <a:gd name="T7" fmla="*/ 0 h 14"/>
              <a:gd name="T8" fmla="*/ 0 w 12"/>
              <a:gd name="T9" fmla="*/ 1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2" h="14">
                <a:moveTo>
                  <a:pt x="0" y="10"/>
                </a:moveTo>
                <a:lnTo>
                  <a:pt x="8" y="14"/>
                </a:lnTo>
                <a:lnTo>
                  <a:pt x="12" y="3"/>
                </a:lnTo>
                <a:lnTo>
                  <a:pt x="5" y="0"/>
                </a:lnTo>
                <a:lnTo>
                  <a:pt x="0" y="10"/>
                </a:lnTo>
                <a:close/>
              </a:path>
            </a:pathLst>
          </a:custGeom>
          <a:solidFill>
            <a:srgbClr val="F2CAA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" name="Freeform 12"/>
          <xdr:cNvSpPr>
            <a:spLocks/>
          </xdr:cNvSpPr>
        </xdr:nvSpPr>
        <xdr:spPr bwMode="auto">
          <a:xfrm>
            <a:off x="917" y="580"/>
            <a:ext cx="13" cy="17"/>
          </a:xfrm>
          <a:custGeom>
            <a:avLst/>
            <a:gdLst>
              <a:gd name="T0" fmla="*/ 32 w 32"/>
              <a:gd name="T1" fmla="*/ 4 h 41"/>
              <a:gd name="T2" fmla="*/ 13 w 32"/>
              <a:gd name="T3" fmla="*/ 0 h 41"/>
              <a:gd name="T4" fmla="*/ 10 w 32"/>
              <a:gd name="T5" fmla="*/ 15 h 41"/>
              <a:gd name="T6" fmla="*/ 0 w 32"/>
              <a:gd name="T7" fmla="*/ 30 h 41"/>
              <a:gd name="T8" fmla="*/ 21 w 32"/>
              <a:gd name="T9" fmla="*/ 41 h 41"/>
              <a:gd name="T10" fmla="*/ 32 w 32"/>
              <a:gd name="T11" fmla="*/ 4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2" h="41">
                <a:moveTo>
                  <a:pt x="32" y="4"/>
                </a:moveTo>
                <a:cubicBezTo>
                  <a:pt x="13" y="0"/>
                  <a:pt x="13" y="0"/>
                  <a:pt x="13" y="0"/>
                </a:cubicBezTo>
                <a:cubicBezTo>
                  <a:pt x="10" y="15"/>
                  <a:pt x="10" y="15"/>
                  <a:pt x="10" y="15"/>
                </a:cubicBezTo>
                <a:cubicBezTo>
                  <a:pt x="0" y="30"/>
                  <a:pt x="0" y="30"/>
                  <a:pt x="0" y="30"/>
                </a:cubicBezTo>
                <a:cubicBezTo>
                  <a:pt x="8" y="33"/>
                  <a:pt x="22" y="29"/>
                  <a:pt x="21" y="41"/>
                </a:cubicBezTo>
                <a:lnTo>
                  <a:pt x="32" y="4"/>
                </a:lnTo>
                <a:close/>
              </a:path>
            </a:pathLst>
          </a:custGeom>
          <a:solidFill>
            <a:srgbClr val="F2CAA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" name="Freeform 13"/>
          <xdr:cNvSpPr>
            <a:spLocks/>
          </xdr:cNvSpPr>
        </xdr:nvSpPr>
        <xdr:spPr bwMode="auto">
          <a:xfrm>
            <a:off x="915" y="580"/>
            <a:ext cx="15" cy="24"/>
          </a:xfrm>
          <a:custGeom>
            <a:avLst/>
            <a:gdLst>
              <a:gd name="T0" fmla="*/ 3 w 38"/>
              <a:gd name="T1" fmla="*/ 36 h 59"/>
              <a:gd name="T2" fmla="*/ 16 w 38"/>
              <a:gd name="T3" fmla="*/ 7 h 59"/>
              <a:gd name="T4" fmla="*/ 22 w 38"/>
              <a:gd name="T5" fmla="*/ 6 h 59"/>
              <a:gd name="T6" fmla="*/ 22 w 38"/>
              <a:gd name="T7" fmla="*/ 6 h 59"/>
              <a:gd name="T8" fmla="*/ 22 w 38"/>
              <a:gd name="T9" fmla="*/ 6 h 59"/>
              <a:gd name="T10" fmla="*/ 23 w 38"/>
              <a:gd name="T11" fmla="*/ 4 h 59"/>
              <a:gd name="T12" fmla="*/ 29 w 38"/>
              <a:gd name="T13" fmla="*/ 2 h 59"/>
              <a:gd name="T14" fmla="*/ 29 w 38"/>
              <a:gd name="T15" fmla="*/ 2 h 59"/>
              <a:gd name="T16" fmla="*/ 32 w 38"/>
              <a:gd name="T17" fmla="*/ 5 h 59"/>
              <a:gd name="T18" fmla="*/ 35 w 38"/>
              <a:gd name="T19" fmla="*/ 6 h 59"/>
              <a:gd name="T20" fmla="*/ 35 w 38"/>
              <a:gd name="T21" fmla="*/ 6 h 59"/>
              <a:gd name="T22" fmla="*/ 37 w 38"/>
              <a:gd name="T23" fmla="*/ 13 h 59"/>
              <a:gd name="T24" fmla="*/ 21 w 38"/>
              <a:gd name="T25" fmla="*/ 42 h 59"/>
              <a:gd name="T26" fmla="*/ 16 w 38"/>
              <a:gd name="T27" fmla="*/ 55 h 59"/>
              <a:gd name="T28" fmla="*/ 10 w 38"/>
              <a:gd name="T29" fmla="*/ 57 h 59"/>
              <a:gd name="T30" fmla="*/ 10 w 38"/>
              <a:gd name="T31" fmla="*/ 57 h 59"/>
              <a:gd name="T32" fmla="*/ 9 w 38"/>
              <a:gd name="T33" fmla="*/ 50 h 59"/>
              <a:gd name="T34" fmla="*/ 3 w 38"/>
              <a:gd name="T35" fmla="*/ 3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38" h="59">
                <a:moveTo>
                  <a:pt x="3" y="36"/>
                </a:moveTo>
                <a:cubicBezTo>
                  <a:pt x="16" y="7"/>
                  <a:pt x="16" y="7"/>
                  <a:pt x="16" y="7"/>
                </a:cubicBezTo>
                <a:cubicBezTo>
                  <a:pt x="17" y="5"/>
                  <a:pt x="19" y="4"/>
                  <a:pt x="22" y="6"/>
                </a:cubicBezTo>
                <a:cubicBezTo>
                  <a:pt x="22" y="6"/>
                  <a:pt x="22" y="6"/>
                  <a:pt x="22" y="6"/>
                </a:cubicBezTo>
                <a:cubicBezTo>
                  <a:pt x="22" y="6"/>
                  <a:pt x="22" y="6"/>
                  <a:pt x="22" y="6"/>
                </a:cubicBezTo>
                <a:cubicBezTo>
                  <a:pt x="23" y="4"/>
                  <a:pt x="23" y="4"/>
                  <a:pt x="23" y="4"/>
                </a:cubicBezTo>
                <a:cubicBezTo>
                  <a:pt x="24" y="1"/>
                  <a:pt x="27" y="0"/>
                  <a:pt x="29" y="2"/>
                </a:cubicBezTo>
                <a:cubicBezTo>
                  <a:pt x="29" y="2"/>
                  <a:pt x="29" y="2"/>
                  <a:pt x="29" y="2"/>
                </a:cubicBezTo>
                <a:cubicBezTo>
                  <a:pt x="31" y="2"/>
                  <a:pt x="32" y="4"/>
                  <a:pt x="32" y="5"/>
                </a:cubicBezTo>
                <a:cubicBezTo>
                  <a:pt x="33" y="5"/>
                  <a:pt x="34" y="5"/>
                  <a:pt x="35" y="6"/>
                </a:cubicBezTo>
                <a:cubicBezTo>
                  <a:pt x="35" y="6"/>
                  <a:pt x="35" y="6"/>
                  <a:pt x="35" y="6"/>
                </a:cubicBezTo>
                <a:cubicBezTo>
                  <a:pt x="37" y="7"/>
                  <a:pt x="38" y="10"/>
                  <a:pt x="37" y="13"/>
                </a:cubicBezTo>
                <a:cubicBezTo>
                  <a:pt x="21" y="42"/>
                  <a:pt x="21" y="42"/>
                  <a:pt x="21" y="42"/>
                </a:cubicBezTo>
                <a:cubicBezTo>
                  <a:pt x="16" y="55"/>
                  <a:pt x="16" y="55"/>
                  <a:pt x="16" y="55"/>
                </a:cubicBezTo>
                <a:cubicBezTo>
                  <a:pt x="15" y="58"/>
                  <a:pt x="12" y="59"/>
                  <a:pt x="10" y="57"/>
                </a:cubicBezTo>
                <a:cubicBezTo>
                  <a:pt x="10" y="57"/>
                  <a:pt x="10" y="57"/>
                  <a:pt x="10" y="57"/>
                </a:cubicBezTo>
                <a:cubicBezTo>
                  <a:pt x="7" y="56"/>
                  <a:pt x="8" y="52"/>
                  <a:pt x="9" y="50"/>
                </a:cubicBezTo>
                <a:cubicBezTo>
                  <a:pt x="8" y="48"/>
                  <a:pt x="0" y="41"/>
                  <a:pt x="3" y="36"/>
                </a:cubicBezTo>
                <a:close/>
              </a:path>
            </a:pathLst>
          </a:custGeom>
          <a:solidFill>
            <a:srgbClr val="FFC7D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" name="Freeform 14"/>
          <xdr:cNvSpPr>
            <a:spLocks/>
          </xdr:cNvSpPr>
        </xdr:nvSpPr>
        <xdr:spPr bwMode="auto">
          <a:xfrm>
            <a:off x="918" y="597"/>
            <a:ext cx="5" cy="13"/>
          </a:xfrm>
          <a:custGeom>
            <a:avLst/>
            <a:gdLst>
              <a:gd name="T0" fmla="*/ 3 w 12"/>
              <a:gd name="T1" fmla="*/ 32 h 33"/>
              <a:gd name="T2" fmla="*/ 3 w 12"/>
              <a:gd name="T3" fmla="*/ 32 h 33"/>
              <a:gd name="T4" fmla="*/ 0 w 12"/>
              <a:gd name="T5" fmla="*/ 28 h 33"/>
              <a:gd name="T6" fmla="*/ 5 w 12"/>
              <a:gd name="T7" fmla="*/ 0 h 33"/>
              <a:gd name="T8" fmla="*/ 5 w 12"/>
              <a:gd name="T9" fmla="*/ 0 h 33"/>
              <a:gd name="T10" fmla="*/ 12 w 12"/>
              <a:gd name="T11" fmla="*/ 4 h 33"/>
              <a:gd name="T12" fmla="*/ 6 w 12"/>
              <a:gd name="T13" fmla="*/ 30 h 33"/>
              <a:gd name="T14" fmla="*/ 3 w 12"/>
              <a:gd name="T15" fmla="*/ 32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2" h="33">
                <a:moveTo>
                  <a:pt x="3" y="32"/>
                </a:moveTo>
                <a:cubicBezTo>
                  <a:pt x="3" y="32"/>
                  <a:pt x="3" y="32"/>
                  <a:pt x="3" y="32"/>
                </a:cubicBezTo>
                <a:cubicBezTo>
                  <a:pt x="1" y="32"/>
                  <a:pt x="0" y="30"/>
                  <a:pt x="0" y="28"/>
                </a:cubicBezTo>
                <a:cubicBezTo>
                  <a:pt x="5" y="0"/>
                  <a:pt x="5" y="0"/>
                  <a:pt x="5" y="0"/>
                </a:cubicBezTo>
                <a:cubicBezTo>
                  <a:pt x="5" y="0"/>
                  <a:pt x="5" y="0"/>
                  <a:pt x="5" y="0"/>
                </a:cubicBezTo>
                <a:cubicBezTo>
                  <a:pt x="12" y="4"/>
                  <a:pt x="12" y="4"/>
                  <a:pt x="12" y="4"/>
                </a:cubicBezTo>
                <a:cubicBezTo>
                  <a:pt x="6" y="30"/>
                  <a:pt x="6" y="30"/>
                  <a:pt x="6" y="30"/>
                </a:cubicBezTo>
                <a:cubicBezTo>
                  <a:pt x="6" y="31"/>
                  <a:pt x="4" y="33"/>
                  <a:pt x="3" y="32"/>
                </a:cubicBezTo>
                <a:close/>
              </a:path>
            </a:pathLst>
          </a:custGeom>
          <a:solidFill>
            <a:srgbClr val="FFC7D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" name="Freeform 15"/>
          <xdr:cNvSpPr>
            <a:spLocks/>
          </xdr:cNvSpPr>
        </xdr:nvSpPr>
        <xdr:spPr bwMode="auto">
          <a:xfrm>
            <a:off x="921" y="584"/>
            <a:ext cx="8" cy="18"/>
          </a:xfrm>
          <a:custGeom>
            <a:avLst/>
            <a:gdLst>
              <a:gd name="T0" fmla="*/ 14 w 20"/>
              <a:gd name="T1" fmla="*/ 45 h 45"/>
              <a:gd name="T2" fmla="*/ 14 w 20"/>
              <a:gd name="T3" fmla="*/ 45 h 45"/>
              <a:gd name="T4" fmla="*/ 11 w 20"/>
              <a:gd name="T5" fmla="*/ 41 h 45"/>
              <a:gd name="T6" fmla="*/ 12 w 20"/>
              <a:gd name="T7" fmla="*/ 30 h 45"/>
              <a:gd name="T8" fmla="*/ 6 w 20"/>
              <a:gd name="T9" fmla="*/ 31 h 45"/>
              <a:gd name="T10" fmla="*/ 0 w 20"/>
              <a:gd name="T11" fmla="*/ 8 h 45"/>
              <a:gd name="T12" fmla="*/ 12 w 20"/>
              <a:gd name="T13" fmla="*/ 0 h 45"/>
              <a:gd name="T14" fmla="*/ 16 w 20"/>
              <a:gd name="T15" fmla="*/ 10 h 45"/>
              <a:gd name="T16" fmla="*/ 20 w 20"/>
              <a:gd name="T17" fmla="*/ 19 h 45"/>
              <a:gd name="T18" fmla="*/ 18 w 20"/>
              <a:gd name="T19" fmla="*/ 42 h 45"/>
              <a:gd name="T20" fmla="*/ 14 w 20"/>
              <a:gd name="T21" fmla="*/ 45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0" h="45">
                <a:moveTo>
                  <a:pt x="14" y="45"/>
                </a:moveTo>
                <a:cubicBezTo>
                  <a:pt x="14" y="45"/>
                  <a:pt x="14" y="45"/>
                  <a:pt x="14" y="45"/>
                </a:cubicBezTo>
                <a:cubicBezTo>
                  <a:pt x="12" y="45"/>
                  <a:pt x="10" y="43"/>
                  <a:pt x="11" y="41"/>
                </a:cubicBezTo>
                <a:cubicBezTo>
                  <a:pt x="12" y="30"/>
                  <a:pt x="12" y="30"/>
                  <a:pt x="12" y="30"/>
                </a:cubicBezTo>
                <a:cubicBezTo>
                  <a:pt x="12" y="26"/>
                  <a:pt x="8" y="27"/>
                  <a:pt x="6" y="31"/>
                </a:cubicBezTo>
                <a:cubicBezTo>
                  <a:pt x="0" y="8"/>
                  <a:pt x="0" y="8"/>
                  <a:pt x="0" y="8"/>
                </a:cubicBezTo>
                <a:cubicBezTo>
                  <a:pt x="12" y="0"/>
                  <a:pt x="12" y="0"/>
                  <a:pt x="12" y="0"/>
                </a:cubicBezTo>
                <a:cubicBezTo>
                  <a:pt x="16" y="10"/>
                  <a:pt x="16" y="10"/>
                  <a:pt x="16" y="10"/>
                </a:cubicBezTo>
                <a:cubicBezTo>
                  <a:pt x="20" y="11"/>
                  <a:pt x="20" y="16"/>
                  <a:pt x="20" y="19"/>
                </a:cubicBezTo>
                <a:cubicBezTo>
                  <a:pt x="18" y="42"/>
                  <a:pt x="18" y="42"/>
                  <a:pt x="18" y="42"/>
                </a:cubicBezTo>
                <a:cubicBezTo>
                  <a:pt x="18" y="44"/>
                  <a:pt x="16" y="45"/>
                  <a:pt x="14" y="45"/>
                </a:cubicBezTo>
                <a:close/>
              </a:path>
            </a:pathLst>
          </a:custGeom>
          <a:solidFill>
            <a:srgbClr val="FFC7D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" name="Freeform 16"/>
          <xdr:cNvSpPr>
            <a:spLocks/>
          </xdr:cNvSpPr>
        </xdr:nvSpPr>
        <xdr:spPr bwMode="auto">
          <a:xfrm>
            <a:off x="917" y="594"/>
            <a:ext cx="3" cy="13"/>
          </a:xfrm>
          <a:custGeom>
            <a:avLst/>
            <a:gdLst>
              <a:gd name="T0" fmla="*/ 7 w 10"/>
              <a:gd name="T1" fmla="*/ 33 h 33"/>
              <a:gd name="T2" fmla="*/ 7 w 10"/>
              <a:gd name="T3" fmla="*/ 33 h 33"/>
              <a:gd name="T4" fmla="*/ 3 w 10"/>
              <a:gd name="T5" fmla="*/ 30 h 33"/>
              <a:gd name="T6" fmla="*/ 1 w 10"/>
              <a:gd name="T7" fmla="*/ 1 h 33"/>
              <a:gd name="T8" fmla="*/ 0 w 10"/>
              <a:gd name="T9" fmla="*/ 0 h 33"/>
              <a:gd name="T10" fmla="*/ 8 w 10"/>
              <a:gd name="T11" fmla="*/ 3 h 33"/>
              <a:gd name="T12" fmla="*/ 10 w 10"/>
              <a:gd name="T13" fmla="*/ 29 h 33"/>
              <a:gd name="T14" fmla="*/ 7 w 10"/>
              <a:gd name="T15" fmla="*/ 33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0" h="33">
                <a:moveTo>
                  <a:pt x="7" y="33"/>
                </a:moveTo>
                <a:cubicBezTo>
                  <a:pt x="7" y="33"/>
                  <a:pt x="7" y="33"/>
                  <a:pt x="7" y="33"/>
                </a:cubicBezTo>
                <a:cubicBezTo>
                  <a:pt x="5" y="33"/>
                  <a:pt x="4" y="31"/>
                  <a:pt x="3" y="30"/>
                </a:cubicBezTo>
                <a:cubicBezTo>
                  <a:pt x="1" y="1"/>
                  <a:pt x="1" y="1"/>
                  <a:pt x="1" y="1"/>
                </a:cubicBezTo>
                <a:cubicBezTo>
                  <a:pt x="0" y="0"/>
                  <a:pt x="0" y="0"/>
                  <a:pt x="0" y="0"/>
                </a:cubicBezTo>
                <a:cubicBezTo>
                  <a:pt x="8" y="3"/>
                  <a:pt x="8" y="3"/>
                  <a:pt x="8" y="3"/>
                </a:cubicBezTo>
                <a:cubicBezTo>
                  <a:pt x="10" y="29"/>
                  <a:pt x="10" y="29"/>
                  <a:pt x="10" y="29"/>
                </a:cubicBezTo>
                <a:cubicBezTo>
                  <a:pt x="10" y="31"/>
                  <a:pt x="9" y="32"/>
                  <a:pt x="7" y="33"/>
                </a:cubicBezTo>
                <a:close/>
              </a:path>
            </a:pathLst>
          </a:custGeom>
          <a:solidFill>
            <a:srgbClr val="FFC7D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" name="Freeform 17"/>
          <xdr:cNvSpPr>
            <a:spLocks/>
          </xdr:cNvSpPr>
        </xdr:nvSpPr>
        <xdr:spPr bwMode="auto">
          <a:xfrm>
            <a:off x="916" y="596"/>
            <a:ext cx="6" cy="12"/>
          </a:xfrm>
          <a:custGeom>
            <a:avLst/>
            <a:gdLst>
              <a:gd name="T0" fmla="*/ 13 w 16"/>
              <a:gd name="T1" fmla="*/ 28 h 29"/>
              <a:gd name="T2" fmla="*/ 13 w 16"/>
              <a:gd name="T3" fmla="*/ 28 h 29"/>
              <a:gd name="T4" fmla="*/ 9 w 16"/>
              <a:gd name="T5" fmla="*/ 26 h 29"/>
              <a:gd name="T6" fmla="*/ 0 w 16"/>
              <a:gd name="T7" fmla="*/ 0 h 29"/>
              <a:gd name="T8" fmla="*/ 7 w 16"/>
              <a:gd name="T9" fmla="*/ 4 h 29"/>
              <a:gd name="T10" fmla="*/ 15 w 16"/>
              <a:gd name="T11" fmla="*/ 24 h 29"/>
              <a:gd name="T12" fmla="*/ 13 w 16"/>
              <a:gd name="T13" fmla="*/ 28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6" h="29">
                <a:moveTo>
                  <a:pt x="13" y="28"/>
                </a:moveTo>
                <a:cubicBezTo>
                  <a:pt x="13" y="28"/>
                  <a:pt x="13" y="28"/>
                  <a:pt x="13" y="28"/>
                </a:cubicBezTo>
                <a:cubicBezTo>
                  <a:pt x="11" y="29"/>
                  <a:pt x="9" y="28"/>
                  <a:pt x="9" y="26"/>
                </a:cubicBezTo>
                <a:cubicBezTo>
                  <a:pt x="0" y="0"/>
                  <a:pt x="0" y="0"/>
                  <a:pt x="0" y="0"/>
                </a:cubicBezTo>
                <a:cubicBezTo>
                  <a:pt x="7" y="4"/>
                  <a:pt x="7" y="4"/>
                  <a:pt x="7" y="4"/>
                </a:cubicBezTo>
                <a:cubicBezTo>
                  <a:pt x="15" y="24"/>
                  <a:pt x="15" y="24"/>
                  <a:pt x="15" y="24"/>
                </a:cubicBezTo>
                <a:cubicBezTo>
                  <a:pt x="16" y="25"/>
                  <a:pt x="15" y="27"/>
                  <a:pt x="13" y="28"/>
                </a:cubicBezTo>
                <a:close/>
              </a:path>
            </a:pathLst>
          </a:custGeom>
          <a:solidFill>
            <a:srgbClr val="FFC7D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" name="Freeform 18"/>
          <xdr:cNvSpPr>
            <a:spLocks/>
          </xdr:cNvSpPr>
        </xdr:nvSpPr>
        <xdr:spPr bwMode="auto">
          <a:xfrm>
            <a:off x="917" y="586"/>
            <a:ext cx="14" cy="6"/>
          </a:xfrm>
          <a:custGeom>
            <a:avLst/>
            <a:gdLst>
              <a:gd name="T0" fmla="*/ 0 w 14"/>
              <a:gd name="T1" fmla="*/ 3 h 6"/>
              <a:gd name="T2" fmla="*/ 13 w 14"/>
              <a:gd name="T3" fmla="*/ 6 h 6"/>
              <a:gd name="T4" fmla="*/ 14 w 14"/>
              <a:gd name="T5" fmla="*/ 3 h 6"/>
              <a:gd name="T6" fmla="*/ 1 w 14"/>
              <a:gd name="T7" fmla="*/ 0 h 6"/>
              <a:gd name="T8" fmla="*/ 0 w 14"/>
              <a:gd name="T9" fmla="*/ 3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4" h="6">
                <a:moveTo>
                  <a:pt x="0" y="3"/>
                </a:moveTo>
                <a:lnTo>
                  <a:pt x="13" y="6"/>
                </a:lnTo>
                <a:lnTo>
                  <a:pt x="14" y="3"/>
                </a:lnTo>
                <a:lnTo>
                  <a:pt x="1" y="0"/>
                </a:lnTo>
                <a:lnTo>
                  <a:pt x="0" y="3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3" name="Freeform 19"/>
          <xdr:cNvSpPr>
            <a:spLocks/>
          </xdr:cNvSpPr>
        </xdr:nvSpPr>
        <xdr:spPr bwMode="auto">
          <a:xfrm>
            <a:off x="917" y="517"/>
            <a:ext cx="29" cy="72"/>
          </a:xfrm>
          <a:custGeom>
            <a:avLst/>
            <a:gdLst>
              <a:gd name="T0" fmla="*/ 74 w 74"/>
              <a:gd name="T1" fmla="*/ 25 h 184"/>
              <a:gd name="T2" fmla="*/ 53 w 74"/>
              <a:gd name="T3" fmla="*/ 0 h 184"/>
              <a:gd name="T4" fmla="*/ 34 w 74"/>
              <a:gd name="T5" fmla="*/ 30 h 184"/>
              <a:gd name="T6" fmla="*/ 0 w 74"/>
              <a:gd name="T7" fmla="*/ 175 h 184"/>
              <a:gd name="T8" fmla="*/ 0 w 74"/>
              <a:gd name="T9" fmla="*/ 176 h 184"/>
              <a:gd name="T10" fmla="*/ 36 w 74"/>
              <a:gd name="T11" fmla="*/ 184 h 184"/>
              <a:gd name="T12" fmla="*/ 36 w 74"/>
              <a:gd name="T13" fmla="*/ 184 h 184"/>
              <a:gd name="T14" fmla="*/ 74 w 74"/>
              <a:gd name="T15" fmla="*/ 25 h 184"/>
              <a:gd name="T16" fmla="*/ 74 w 74"/>
              <a:gd name="T17" fmla="*/ 25 h 1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4" h="184">
                <a:moveTo>
                  <a:pt x="74" y="25"/>
                </a:moveTo>
                <a:cubicBezTo>
                  <a:pt x="53" y="0"/>
                  <a:pt x="53" y="0"/>
                  <a:pt x="53" y="0"/>
                </a:cubicBezTo>
                <a:cubicBezTo>
                  <a:pt x="42" y="7"/>
                  <a:pt x="36" y="24"/>
                  <a:pt x="34" y="30"/>
                </a:cubicBezTo>
                <a:cubicBezTo>
                  <a:pt x="0" y="175"/>
                  <a:pt x="0" y="175"/>
                  <a:pt x="0" y="175"/>
                </a:cubicBezTo>
                <a:cubicBezTo>
                  <a:pt x="0" y="176"/>
                  <a:pt x="0" y="176"/>
                  <a:pt x="0" y="176"/>
                </a:cubicBezTo>
                <a:cubicBezTo>
                  <a:pt x="36" y="184"/>
                  <a:pt x="36" y="184"/>
                  <a:pt x="36" y="184"/>
                </a:cubicBezTo>
                <a:cubicBezTo>
                  <a:pt x="36" y="184"/>
                  <a:pt x="36" y="184"/>
                  <a:pt x="36" y="184"/>
                </a:cubicBezTo>
                <a:cubicBezTo>
                  <a:pt x="74" y="25"/>
                  <a:pt x="74" y="25"/>
                  <a:pt x="74" y="25"/>
                </a:cubicBezTo>
                <a:cubicBezTo>
                  <a:pt x="74" y="25"/>
                  <a:pt x="74" y="25"/>
                  <a:pt x="74" y="25"/>
                </a:cubicBezTo>
                <a:close/>
              </a:path>
            </a:pathLst>
          </a:custGeom>
          <a:solidFill>
            <a:srgbClr val="27557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4" name="Freeform 20"/>
          <xdr:cNvSpPr>
            <a:spLocks/>
          </xdr:cNvSpPr>
        </xdr:nvSpPr>
        <xdr:spPr bwMode="auto">
          <a:xfrm>
            <a:off x="934" y="667"/>
            <a:ext cx="27" cy="20"/>
          </a:xfrm>
          <a:custGeom>
            <a:avLst/>
            <a:gdLst>
              <a:gd name="T0" fmla="*/ 63 w 68"/>
              <a:gd name="T1" fmla="*/ 2 h 49"/>
              <a:gd name="T2" fmla="*/ 68 w 68"/>
              <a:gd name="T3" fmla="*/ 24 h 49"/>
              <a:gd name="T4" fmla="*/ 63 w 68"/>
              <a:gd name="T5" fmla="*/ 33 h 49"/>
              <a:gd name="T6" fmla="*/ 58 w 68"/>
              <a:gd name="T7" fmla="*/ 33 h 49"/>
              <a:gd name="T8" fmla="*/ 45 w 68"/>
              <a:gd name="T9" fmla="*/ 41 h 49"/>
              <a:gd name="T10" fmla="*/ 21 w 68"/>
              <a:gd name="T11" fmla="*/ 48 h 49"/>
              <a:gd name="T12" fmla="*/ 0 w 68"/>
              <a:gd name="T13" fmla="*/ 41 h 49"/>
              <a:gd name="T14" fmla="*/ 12 w 68"/>
              <a:gd name="T15" fmla="*/ 27 h 49"/>
              <a:gd name="T16" fmla="*/ 30 w 68"/>
              <a:gd name="T17" fmla="*/ 6 h 49"/>
              <a:gd name="T18" fmla="*/ 44 w 68"/>
              <a:gd name="T19" fmla="*/ 4 h 49"/>
              <a:gd name="T20" fmla="*/ 56 w 68"/>
              <a:gd name="T21" fmla="*/ 11 h 49"/>
              <a:gd name="T22" fmla="*/ 63 w 68"/>
              <a:gd name="T23" fmla="*/ 2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68" h="49">
                <a:moveTo>
                  <a:pt x="63" y="2"/>
                </a:moveTo>
                <a:cubicBezTo>
                  <a:pt x="65" y="6"/>
                  <a:pt x="68" y="18"/>
                  <a:pt x="68" y="24"/>
                </a:cubicBezTo>
                <a:cubicBezTo>
                  <a:pt x="67" y="30"/>
                  <a:pt x="67" y="31"/>
                  <a:pt x="63" y="33"/>
                </a:cubicBezTo>
                <a:cubicBezTo>
                  <a:pt x="60" y="35"/>
                  <a:pt x="58" y="35"/>
                  <a:pt x="58" y="33"/>
                </a:cubicBezTo>
                <a:cubicBezTo>
                  <a:pt x="57" y="31"/>
                  <a:pt x="49" y="39"/>
                  <a:pt x="45" y="41"/>
                </a:cubicBezTo>
                <a:cubicBezTo>
                  <a:pt x="41" y="44"/>
                  <a:pt x="32" y="48"/>
                  <a:pt x="21" y="48"/>
                </a:cubicBezTo>
                <a:cubicBezTo>
                  <a:pt x="10" y="49"/>
                  <a:pt x="0" y="47"/>
                  <a:pt x="0" y="41"/>
                </a:cubicBezTo>
                <a:cubicBezTo>
                  <a:pt x="0" y="35"/>
                  <a:pt x="3" y="33"/>
                  <a:pt x="12" y="27"/>
                </a:cubicBezTo>
                <a:cubicBezTo>
                  <a:pt x="20" y="21"/>
                  <a:pt x="28" y="10"/>
                  <a:pt x="30" y="6"/>
                </a:cubicBezTo>
                <a:cubicBezTo>
                  <a:pt x="32" y="1"/>
                  <a:pt x="40" y="2"/>
                  <a:pt x="44" y="4"/>
                </a:cubicBezTo>
                <a:cubicBezTo>
                  <a:pt x="47" y="5"/>
                  <a:pt x="51" y="14"/>
                  <a:pt x="56" y="11"/>
                </a:cubicBezTo>
                <a:cubicBezTo>
                  <a:pt x="60" y="8"/>
                  <a:pt x="61" y="0"/>
                  <a:pt x="63" y="2"/>
                </a:cubicBezTo>
                <a:close/>
              </a:path>
            </a:pathLst>
          </a:custGeom>
          <a:solidFill>
            <a:srgbClr val="27557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5" name="Freeform 21"/>
          <xdr:cNvSpPr>
            <a:spLocks/>
          </xdr:cNvSpPr>
        </xdr:nvSpPr>
        <xdr:spPr bwMode="auto">
          <a:xfrm>
            <a:off x="964" y="667"/>
            <a:ext cx="26" cy="20"/>
          </a:xfrm>
          <a:custGeom>
            <a:avLst/>
            <a:gdLst>
              <a:gd name="T0" fmla="*/ 6 w 68"/>
              <a:gd name="T1" fmla="*/ 2 h 49"/>
              <a:gd name="T2" fmla="*/ 1 w 68"/>
              <a:gd name="T3" fmla="*/ 24 h 49"/>
              <a:gd name="T4" fmla="*/ 5 w 68"/>
              <a:gd name="T5" fmla="*/ 33 h 49"/>
              <a:gd name="T6" fmla="*/ 11 w 68"/>
              <a:gd name="T7" fmla="*/ 33 h 49"/>
              <a:gd name="T8" fmla="*/ 23 w 68"/>
              <a:gd name="T9" fmla="*/ 41 h 49"/>
              <a:gd name="T10" fmla="*/ 47 w 68"/>
              <a:gd name="T11" fmla="*/ 48 h 49"/>
              <a:gd name="T12" fmla="*/ 68 w 68"/>
              <a:gd name="T13" fmla="*/ 41 h 49"/>
              <a:gd name="T14" fmla="*/ 57 w 68"/>
              <a:gd name="T15" fmla="*/ 27 h 49"/>
              <a:gd name="T16" fmla="*/ 38 w 68"/>
              <a:gd name="T17" fmla="*/ 6 h 49"/>
              <a:gd name="T18" fmla="*/ 24 w 68"/>
              <a:gd name="T19" fmla="*/ 4 h 49"/>
              <a:gd name="T20" fmla="*/ 13 w 68"/>
              <a:gd name="T21" fmla="*/ 11 h 49"/>
              <a:gd name="T22" fmla="*/ 6 w 68"/>
              <a:gd name="T23" fmla="*/ 2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68" h="49">
                <a:moveTo>
                  <a:pt x="6" y="2"/>
                </a:moveTo>
                <a:cubicBezTo>
                  <a:pt x="3" y="6"/>
                  <a:pt x="0" y="18"/>
                  <a:pt x="1" y="24"/>
                </a:cubicBezTo>
                <a:cubicBezTo>
                  <a:pt x="1" y="30"/>
                  <a:pt x="1" y="31"/>
                  <a:pt x="5" y="33"/>
                </a:cubicBezTo>
                <a:cubicBezTo>
                  <a:pt x="9" y="35"/>
                  <a:pt x="10" y="35"/>
                  <a:pt x="11" y="33"/>
                </a:cubicBezTo>
                <a:cubicBezTo>
                  <a:pt x="11" y="31"/>
                  <a:pt x="19" y="39"/>
                  <a:pt x="23" y="41"/>
                </a:cubicBezTo>
                <a:cubicBezTo>
                  <a:pt x="27" y="44"/>
                  <a:pt x="36" y="48"/>
                  <a:pt x="47" y="48"/>
                </a:cubicBezTo>
                <a:cubicBezTo>
                  <a:pt x="58" y="49"/>
                  <a:pt x="68" y="47"/>
                  <a:pt x="68" y="41"/>
                </a:cubicBezTo>
                <a:cubicBezTo>
                  <a:pt x="68" y="35"/>
                  <a:pt x="65" y="33"/>
                  <a:pt x="57" y="27"/>
                </a:cubicBezTo>
                <a:cubicBezTo>
                  <a:pt x="49" y="21"/>
                  <a:pt x="41" y="10"/>
                  <a:pt x="38" y="6"/>
                </a:cubicBezTo>
                <a:cubicBezTo>
                  <a:pt x="36" y="1"/>
                  <a:pt x="28" y="2"/>
                  <a:pt x="24" y="4"/>
                </a:cubicBezTo>
                <a:cubicBezTo>
                  <a:pt x="21" y="5"/>
                  <a:pt x="17" y="14"/>
                  <a:pt x="13" y="11"/>
                </a:cubicBezTo>
                <a:cubicBezTo>
                  <a:pt x="8" y="8"/>
                  <a:pt x="7" y="0"/>
                  <a:pt x="6" y="2"/>
                </a:cubicBezTo>
                <a:close/>
              </a:path>
            </a:pathLst>
          </a:custGeom>
          <a:solidFill>
            <a:srgbClr val="27557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6" name="Freeform 22"/>
          <xdr:cNvSpPr>
            <a:spLocks/>
          </xdr:cNvSpPr>
        </xdr:nvSpPr>
        <xdr:spPr bwMode="auto">
          <a:xfrm>
            <a:off x="942" y="586"/>
            <a:ext cx="19" cy="89"/>
          </a:xfrm>
          <a:custGeom>
            <a:avLst/>
            <a:gdLst>
              <a:gd name="T0" fmla="*/ 8 w 47"/>
              <a:gd name="T1" fmla="*/ 0 h 228"/>
              <a:gd name="T2" fmla="*/ 39 w 47"/>
              <a:gd name="T3" fmla="*/ 0 h 228"/>
              <a:gd name="T4" fmla="*/ 47 w 47"/>
              <a:gd name="T5" fmla="*/ 8 h 228"/>
              <a:gd name="T6" fmla="*/ 47 w 47"/>
              <a:gd name="T7" fmla="*/ 220 h 228"/>
              <a:gd name="T8" fmla="*/ 39 w 47"/>
              <a:gd name="T9" fmla="*/ 228 h 228"/>
              <a:gd name="T10" fmla="*/ 8 w 47"/>
              <a:gd name="T11" fmla="*/ 228 h 228"/>
              <a:gd name="T12" fmla="*/ 0 w 47"/>
              <a:gd name="T13" fmla="*/ 220 h 228"/>
              <a:gd name="T14" fmla="*/ 0 w 47"/>
              <a:gd name="T15" fmla="*/ 8 h 228"/>
              <a:gd name="T16" fmla="*/ 8 w 47"/>
              <a:gd name="T17" fmla="*/ 0 h 2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7" h="228">
                <a:moveTo>
                  <a:pt x="8" y="0"/>
                </a:moveTo>
                <a:cubicBezTo>
                  <a:pt x="39" y="0"/>
                  <a:pt x="39" y="0"/>
                  <a:pt x="39" y="0"/>
                </a:cubicBezTo>
                <a:cubicBezTo>
                  <a:pt x="43" y="0"/>
                  <a:pt x="47" y="4"/>
                  <a:pt x="47" y="8"/>
                </a:cubicBezTo>
                <a:cubicBezTo>
                  <a:pt x="47" y="220"/>
                  <a:pt x="47" y="220"/>
                  <a:pt x="47" y="220"/>
                </a:cubicBezTo>
                <a:cubicBezTo>
                  <a:pt x="47" y="225"/>
                  <a:pt x="43" y="228"/>
                  <a:pt x="39" y="228"/>
                </a:cubicBezTo>
                <a:cubicBezTo>
                  <a:pt x="8" y="228"/>
                  <a:pt x="8" y="228"/>
                  <a:pt x="8" y="228"/>
                </a:cubicBezTo>
                <a:cubicBezTo>
                  <a:pt x="3" y="228"/>
                  <a:pt x="0" y="225"/>
                  <a:pt x="0" y="220"/>
                </a:cubicBezTo>
                <a:cubicBezTo>
                  <a:pt x="0" y="8"/>
                  <a:pt x="0" y="8"/>
                  <a:pt x="0" y="8"/>
                </a:cubicBezTo>
                <a:cubicBezTo>
                  <a:pt x="0" y="4"/>
                  <a:pt x="3" y="0"/>
                  <a:pt x="8" y="0"/>
                </a:cubicBezTo>
                <a:close/>
              </a:path>
            </a:pathLst>
          </a:custGeom>
          <a:solidFill>
            <a:srgbClr val="27557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7" name="Freeform 23"/>
          <xdr:cNvSpPr>
            <a:spLocks/>
          </xdr:cNvSpPr>
        </xdr:nvSpPr>
        <xdr:spPr bwMode="auto">
          <a:xfrm>
            <a:off x="963" y="586"/>
            <a:ext cx="19" cy="89"/>
          </a:xfrm>
          <a:custGeom>
            <a:avLst/>
            <a:gdLst>
              <a:gd name="T0" fmla="*/ 8 w 47"/>
              <a:gd name="T1" fmla="*/ 0 h 228"/>
              <a:gd name="T2" fmla="*/ 39 w 47"/>
              <a:gd name="T3" fmla="*/ 0 h 228"/>
              <a:gd name="T4" fmla="*/ 47 w 47"/>
              <a:gd name="T5" fmla="*/ 8 h 228"/>
              <a:gd name="T6" fmla="*/ 47 w 47"/>
              <a:gd name="T7" fmla="*/ 220 h 228"/>
              <a:gd name="T8" fmla="*/ 39 w 47"/>
              <a:gd name="T9" fmla="*/ 228 h 228"/>
              <a:gd name="T10" fmla="*/ 8 w 47"/>
              <a:gd name="T11" fmla="*/ 228 h 228"/>
              <a:gd name="T12" fmla="*/ 0 w 47"/>
              <a:gd name="T13" fmla="*/ 220 h 228"/>
              <a:gd name="T14" fmla="*/ 0 w 47"/>
              <a:gd name="T15" fmla="*/ 8 h 228"/>
              <a:gd name="T16" fmla="*/ 8 w 47"/>
              <a:gd name="T17" fmla="*/ 0 h 2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7" h="228">
                <a:moveTo>
                  <a:pt x="8" y="0"/>
                </a:moveTo>
                <a:cubicBezTo>
                  <a:pt x="39" y="0"/>
                  <a:pt x="39" y="0"/>
                  <a:pt x="39" y="0"/>
                </a:cubicBezTo>
                <a:cubicBezTo>
                  <a:pt x="44" y="0"/>
                  <a:pt x="47" y="4"/>
                  <a:pt x="47" y="8"/>
                </a:cubicBezTo>
                <a:cubicBezTo>
                  <a:pt x="47" y="220"/>
                  <a:pt x="47" y="220"/>
                  <a:pt x="47" y="220"/>
                </a:cubicBezTo>
                <a:cubicBezTo>
                  <a:pt x="47" y="225"/>
                  <a:pt x="44" y="228"/>
                  <a:pt x="39" y="228"/>
                </a:cubicBezTo>
                <a:cubicBezTo>
                  <a:pt x="8" y="228"/>
                  <a:pt x="8" y="228"/>
                  <a:pt x="8" y="228"/>
                </a:cubicBezTo>
                <a:cubicBezTo>
                  <a:pt x="4" y="228"/>
                  <a:pt x="0" y="225"/>
                  <a:pt x="0" y="220"/>
                </a:cubicBezTo>
                <a:cubicBezTo>
                  <a:pt x="0" y="8"/>
                  <a:pt x="0" y="8"/>
                  <a:pt x="0" y="8"/>
                </a:cubicBezTo>
                <a:cubicBezTo>
                  <a:pt x="0" y="4"/>
                  <a:pt x="4" y="0"/>
                  <a:pt x="8" y="0"/>
                </a:cubicBezTo>
                <a:close/>
              </a:path>
            </a:pathLst>
          </a:custGeom>
          <a:solidFill>
            <a:srgbClr val="27557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" name="Freeform 24"/>
          <xdr:cNvSpPr>
            <a:spLocks/>
          </xdr:cNvSpPr>
        </xdr:nvSpPr>
        <xdr:spPr bwMode="auto">
          <a:xfrm>
            <a:off x="1022" y="528"/>
            <a:ext cx="12" cy="11"/>
          </a:xfrm>
          <a:custGeom>
            <a:avLst/>
            <a:gdLst>
              <a:gd name="T0" fmla="*/ 12 w 12"/>
              <a:gd name="T1" fmla="*/ 9 h 11"/>
              <a:gd name="T2" fmla="*/ 2 w 12"/>
              <a:gd name="T3" fmla="*/ 0 h 11"/>
              <a:gd name="T4" fmla="*/ 0 w 12"/>
              <a:gd name="T5" fmla="*/ 2 h 11"/>
              <a:gd name="T6" fmla="*/ 9 w 12"/>
              <a:gd name="T7" fmla="*/ 11 h 11"/>
              <a:gd name="T8" fmla="*/ 12 w 12"/>
              <a:gd name="T9" fmla="*/ 9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2" h="11">
                <a:moveTo>
                  <a:pt x="12" y="9"/>
                </a:moveTo>
                <a:lnTo>
                  <a:pt x="2" y="0"/>
                </a:lnTo>
                <a:lnTo>
                  <a:pt x="0" y="2"/>
                </a:lnTo>
                <a:lnTo>
                  <a:pt x="9" y="11"/>
                </a:lnTo>
                <a:lnTo>
                  <a:pt x="12" y="9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" name="Freeform 25"/>
          <xdr:cNvSpPr>
            <a:spLocks/>
          </xdr:cNvSpPr>
        </xdr:nvSpPr>
        <xdr:spPr bwMode="auto">
          <a:xfrm>
            <a:off x="1035" y="506"/>
            <a:ext cx="13" cy="14"/>
          </a:xfrm>
          <a:custGeom>
            <a:avLst/>
            <a:gdLst>
              <a:gd name="T0" fmla="*/ 31 w 34"/>
              <a:gd name="T1" fmla="*/ 1 h 36"/>
              <a:gd name="T2" fmla="*/ 31 w 34"/>
              <a:gd name="T3" fmla="*/ 1 h 36"/>
              <a:gd name="T4" fmla="*/ 32 w 34"/>
              <a:gd name="T5" fmla="*/ 7 h 36"/>
              <a:gd name="T6" fmla="*/ 9 w 34"/>
              <a:gd name="T7" fmla="*/ 34 h 36"/>
              <a:gd name="T8" fmla="*/ 3 w 34"/>
              <a:gd name="T9" fmla="*/ 35 h 36"/>
              <a:gd name="T10" fmla="*/ 3 w 34"/>
              <a:gd name="T11" fmla="*/ 35 h 36"/>
              <a:gd name="T12" fmla="*/ 2 w 34"/>
              <a:gd name="T13" fmla="*/ 29 h 36"/>
              <a:gd name="T14" fmla="*/ 24 w 34"/>
              <a:gd name="T15" fmla="*/ 2 h 36"/>
              <a:gd name="T16" fmla="*/ 31 w 34"/>
              <a:gd name="T17" fmla="*/ 1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34" h="36">
                <a:moveTo>
                  <a:pt x="31" y="1"/>
                </a:moveTo>
                <a:cubicBezTo>
                  <a:pt x="31" y="1"/>
                  <a:pt x="31" y="1"/>
                  <a:pt x="31" y="1"/>
                </a:cubicBezTo>
                <a:cubicBezTo>
                  <a:pt x="33" y="3"/>
                  <a:pt x="34" y="5"/>
                  <a:pt x="32" y="7"/>
                </a:cubicBezTo>
                <a:cubicBezTo>
                  <a:pt x="9" y="34"/>
                  <a:pt x="9" y="34"/>
                  <a:pt x="9" y="34"/>
                </a:cubicBezTo>
                <a:cubicBezTo>
                  <a:pt x="8" y="36"/>
                  <a:pt x="5" y="36"/>
                  <a:pt x="3" y="35"/>
                </a:cubicBezTo>
                <a:cubicBezTo>
                  <a:pt x="3" y="35"/>
                  <a:pt x="3" y="35"/>
                  <a:pt x="3" y="35"/>
                </a:cubicBezTo>
                <a:cubicBezTo>
                  <a:pt x="1" y="33"/>
                  <a:pt x="0" y="31"/>
                  <a:pt x="2" y="29"/>
                </a:cubicBezTo>
                <a:cubicBezTo>
                  <a:pt x="24" y="2"/>
                  <a:pt x="24" y="2"/>
                  <a:pt x="24" y="2"/>
                </a:cubicBezTo>
                <a:cubicBezTo>
                  <a:pt x="26" y="0"/>
                  <a:pt x="29" y="0"/>
                  <a:pt x="31" y="1"/>
                </a:cubicBezTo>
                <a:close/>
              </a:path>
            </a:pathLst>
          </a:custGeom>
          <a:solidFill>
            <a:srgbClr val="FFC7D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Freeform 26"/>
          <xdr:cNvSpPr>
            <a:spLocks/>
          </xdr:cNvSpPr>
        </xdr:nvSpPr>
        <xdr:spPr bwMode="auto">
          <a:xfrm>
            <a:off x="1025" y="513"/>
            <a:ext cx="20" cy="21"/>
          </a:xfrm>
          <a:custGeom>
            <a:avLst/>
            <a:gdLst>
              <a:gd name="T0" fmla="*/ 0 w 50"/>
              <a:gd name="T1" fmla="*/ 41 h 53"/>
              <a:gd name="T2" fmla="*/ 16 w 50"/>
              <a:gd name="T3" fmla="*/ 53 h 53"/>
              <a:gd name="T4" fmla="*/ 31 w 50"/>
              <a:gd name="T5" fmla="*/ 43 h 53"/>
              <a:gd name="T6" fmla="*/ 50 w 50"/>
              <a:gd name="T7" fmla="*/ 5 h 53"/>
              <a:gd name="T8" fmla="*/ 36 w 50"/>
              <a:gd name="T9" fmla="*/ 0 h 53"/>
              <a:gd name="T10" fmla="*/ 8 w 50"/>
              <a:gd name="T11" fmla="*/ 18 h 53"/>
              <a:gd name="T12" fmla="*/ 0 w 50"/>
              <a:gd name="T13" fmla="*/ 41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50" h="53">
                <a:moveTo>
                  <a:pt x="0" y="41"/>
                </a:moveTo>
                <a:cubicBezTo>
                  <a:pt x="16" y="53"/>
                  <a:pt x="16" y="53"/>
                  <a:pt x="16" y="53"/>
                </a:cubicBezTo>
                <a:cubicBezTo>
                  <a:pt x="31" y="43"/>
                  <a:pt x="31" y="43"/>
                  <a:pt x="31" y="43"/>
                </a:cubicBezTo>
                <a:cubicBezTo>
                  <a:pt x="39" y="37"/>
                  <a:pt x="47" y="15"/>
                  <a:pt x="50" y="5"/>
                </a:cubicBezTo>
                <a:cubicBezTo>
                  <a:pt x="36" y="0"/>
                  <a:pt x="36" y="0"/>
                  <a:pt x="36" y="0"/>
                </a:cubicBezTo>
                <a:cubicBezTo>
                  <a:pt x="8" y="18"/>
                  <a:pt x="8" y="18"/>
                  <a:pt x="8" y="18"/>
                </a:cubicBezTo>
                <a:lnTo>
                  <a:pt x="0" y="41"/>
                </a:lnTo>
                <a:close/>
              </a:path>
            </a:pathLst>
          </a:custGeom>
          <a:solidFill>
            <a:srgbClr val="FAB6CB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" name="Freeform 27"/>
          <xdr:cNvSpPr>
            <a:spLocks/>
          </xdr:cNvSpPr>
        </xdr:nvSpPr>
        <xdr:spPr bwMode="auto">
          <a:xfrm>
            <a:off x="1035" y="523"/>
            <a:ext cx="7" cy="5"/>
          </a:xfrm>
          <a:custGeom>
            <a:avLst/>
            <a:gdLst>
              <a:gd name="T0" fmla="*/ 14 w 16"/>
              <a:gd name="T1" fmla="*/ 2 h 11"/>
              <a:gd name="T2" fmla="*/ 14 w 16"/>
              <a:gd name="T3" fmla="*/ 2 h 11"/>
              <a:gd name="T4" fmla="*/ 14 w 16"/>
              <a:gd name="T5" fmla="*/ 7 h 11"/>
              <a:gd name="T6" fmla="*/ 7 w 16"/>
              <a:gd name="T7" fmla="*/ 10 h 11"/>
              <a:gd name="T8" fmla="*/ 2 w 16"/>
              <a:gd name="T9" fmla="*/ 9 h 11"/>
              <a:gd name="T10" fmla="*/ 2 w 16"/>
              <a:gd name="T11" fmla="*/ 9 h 11"/>
              <a:gd name="T12" fmla="*/ 3 w 16"/>
              <a:gd name="T13" fmla="*/ 4 h 11"/>
              <a:gd name="T14" fmla="*/ 9 w 16"/>
              <a:gd name="T15" fmla="*/ 1 h 11"/>
              <a:gd name="T16" fmla="*/ 14 w 16"/>
              <a:gd name="T17" fmla="*/ 2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6" h="11">
                <a:moveTo>
                  <a:pt x="14" y="2"/>
                </a:moveTo>
                <a:cubicBezTo>
                  <a:pt x="14" y="2"/>
                  <a:pt x="14" y="2"/>
                  <a:pt x="14" y="2"/>
                </a:cubicBezTo>
                <a:cubicBezTo>
                  <a:pt x="16" y="4"/>
                  <a:pt x="15" y="6"/>
                  <a:pt x="14" y="7"/>
                </a:cubicBezTo>
                <a:cubicBezTo>
                  <a:pt x="7" y="10"/>
                  <a:pt x="7" y="10"/>
                  <a:pt x="7" y="10"/>
                </a:cubicBezTo>
                <a:cubicBezTo>
                  <a:pt x="5" y="11"/>
                  <a:pt x="3" y="11"/>
                  <a:pt x="2" y="9"/>
                </a:cubicBezTo>
                <a:cubicBezTo>
                  <a:pt x="2" y="9"/>
                  <a:pt x="2" y="9"/>
                  <a:pt x="2" y="9"/>
                </a:cubicBezTo>
                <a:cubicBezTo>
                  <a:pt x="0" y="7"/>
                  <a:pt x="1" y="5"/>
                  <a:pt x="3" y="4"/>
                </a:cubicBezTo>
                <a:cubicBezTo>
                  <a:pt x="9" y="1"/>
                  <a:pt x="9" y="1"/>
                  <a:pt x="9" y="1"/>
                </a:cubicBezTo>
                <a:cubicBezTo>
                  <a:pt x="11" y="0"/>
                  <a:pt x="13" y="0"/>
                  <a:pt x="14" y="2"/>
                </a:cubicBezTo>
                <a:close/>
              </a:path>
            </a:pathLst>
          </a:custGeom>
          <a:solidFill>
            <a:srgbClr val="FFC7D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" name="Freeform 28"/>
          <xdr:cNvSpPr>
            <a:spLocks/>
          </xdr:cNvSpPr>
        </xdr:nvSpPr>
        <xdr:spPr bwMode="auto">
          <a:xfrm>
            <a:off x="1037" y="518"/>
            <a:ext cx="7" cy="5"/>
          </a:xfrm>
          <a:custGeom>
            <a:avLst/>
            <a:gdLst>
              <a:gd name="T0" fmla="*/ 16 w 17"/>
              <a:gd name="T1" fmla="*/ 3 h 13"/>
              <a:gd name="T2" fmla="*/ 16 w 17"/>
              <a:gd name="T3" fmla="*/ 3 h 13"/>
              <a:gd name="T4" fmla="*/ 15 w 17"/>
              <a:gd name="T5" fmla="*/ 8 h 13"/>
              <a:gd name="T6" fmla="*/ 8 w 17"/>
              <a:gd name="T7" fmla="*/ 12 h 13"/>
              <a:gd name="T8" fmla="*/ 2 w 17"/>
              <a:gd name="T9" fmla="*/ 10 h 13"/>
              <a:gd name="T10" fmla="*/ 2 w 17"/>
              <a:gd name="T11" fmla="*/ 10 h 13"/>
              <a:gd name="T12" fmla="*/ 3 w 17"/>
              <a:gd name="T13" fmla="*/ 4 h 13"/>
              <a:gd name="T14" fmla="*/ 9 w 17"/>
              <a:gd name="T15" fmla="*/ 1 h 13"/>
              <a:gd name="T16" fmla="*/ 16 w 17"/>
              <a:gd name="T17" fmla="*/ 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7" h="13">
                <a:moveTo>
                  <a:pt x="16" y="3"/>
                </a:moveTo>
                <a:cubicBezTo>
                  <a:pt x="16" y="3"/>
                  <a:pt x="16" y="3"/>
                  <a:pt x="16" y="3"/>
                </a:cubicBezTo>
                <a:cubicBezTo>
                  <a:pt x="17" y="5"/>
                  <a:pt x="17" y="7"/>
                  <a:pt x="15" y="8"/>
                </a:cubicBezTo>
                <a:cubicBezTo>
                  <a:pt x="8" y="12"/>
                  <a:pt x="8" y="12"/>
                  <a:pt x="8" y="12"/>
                </a:cubicBezTo>
                <a:cubicBezTo>
                  <a:pt x="6" y="13"/>
                  <a:pt x="3" y="12"/>
                  <a:pt x="2" y="10"/>
                </a:cubicBezTo>
                <a:cubicBezTo>
                  <a:pt x="2" y="10"/>
                  <a:pt x="2" y="10"/>
                  <a:pt x="2" y="10"/>
                </a:cubicBezTo>
                <a:cubicBezTo>
                  <a:pt x="0" y="8"/>
                  <a:pt x="1" y="5"/>
                  <a:pt x="3" y="4"/>
                </a:cubicBezTo>
                <a:cubicBezTo>
                  <a:pt x="9" y="1"/>
                  <a:pt x="9" y="1"/>
                  <a:pt x="9" y="1"/>
                </a:cubicBezTo>
                <a:cubicBezTo>
                  <a:pt x="11" y="0"/>
                  <a:pt x="14" y="1"/>
                  <a:pt x="16" y="3"/>
                </a:cubicBezTo>
                <a:close/>
              </a:path>
            </a:pathLst>
          </a:custGeom>
          <a:solidFill>
            <a:srgbClr val="FFC7D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" name="Freeform 29"/>
          <xdr:cNvSpPr>
            <a:spLocks/>
          </xdr:cNvSpPr>
        </xdr:nvSpPr>
        <xdr:spPr bwMode="auto">
          <a:xfrm>
            <a:off x="1039" y="513"/>
            <a:ext cx="6" cy="5"/>
          </a:xfrm>
          <a:custGeom>
            <a:avLst/>
            <a:gdLst>
              <a:gd name="T0" fmla="*/ 16 w 17"/>
              <a:gd name="T1" fmla="*/ 3 h 13"/>
              <a:gd name="T2" fmla="*/ 16 w 17"/>
              <a:gd name="T3" fmla="*/ 3 h 13"/>
              <a:gd name="T4" fmla="*/ 14 w 17"/>
              <a:gd name="T5" fmla="*/ 8 h 13"/>
              <a:gd name="T6" fmla="*/ 8 w 17"/>
              <a:gd name="T7" fmla="*/ 12 h 13"/>
              <a:gd name="T8" fmla="*/ 2 w 17"/>
              <a:gd name="T9" fmla="*/ 10 h 13"/>
              <a:gd name="T10" fmla="*/ 2 w 17"/>
              <a:gd name="T11" fmla="*/ 10 h 13"/>
              <a:gd name="T12" fmla="*/ 3 w 17"/>
              <a:gd name="T13" fmla="*/ 4 h 13"/>
              <a:gd name="T14" fmla="*/ 9 w 17"/>
              <a:gd name="T15" fmla="*/ 1 h 13"/>
              <a:gd name="T16" fmla="*/ 16 w 17"/>
              <a:gd name="T17" fmla="*/ 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7" h="13">
                <a:moveTo>
                  <a:pt x="16" y="3"/>
                </a:moveTo>
                <a:cubicBezTo>
                  <a:pt x="16" y="3"/>
                  <a:pt x="16" y="3"/>
                  <a:pt x="16" y="3"/>
                </a:cubicBezTo>
                <a:cubicBezTo>
                  <a:pt x="17" y="5"/>
                  <a:pt x="16" y="7"/>
                  <a:pt x="14" y="8"/>
                </a:cubicBezTo>
                <a:cubicBezTo>
                  <a:pt x="8" y="12"/>
                  <a:pt x="8" y="12"/>
                  <a:pt x="8" y="12"/>
                </a:cubicBezTo>
                <a:cubicBezTo>
                  <a:pt x="6" y="13"/>
                  <a:pt x="3" y="12"/>
                  <a:pt x="2" y="10"/>
                </a:cubicBezTo>
                <a:cubicBezTo>
                  <a:pt x="2" y="10"/>
                  <a:pt x="2" y="10"/>
                  <a:pt x="2" y="10"/>
                </a:cubicBezTo>
                <a:cubicBezTo>
                  <a:pt x="0" y="8"/>
                  <a:pt x="1" y="5"/>
                  <a:pt x="3" y="4"/>
                </a:cubicBezTo>
                <a:cubicBezTo>
                  <a:pt x="9" y="1"/>
                  <a:pt x="9" y="1"/>
                  <a:pt x="9" y="1"/>
                </a:cubicBezTo>
                <a:cubicBezTo>
                  <a:pt x="11" y="0"/>
                  <a:pt x="14" y="0"/>
                  <a:pt x="16" y="3"/>
                </a:cubicBezTo>
                <a:close/>
              </a:path>
            </a:pathLst>
          </a:custGeom>
          <a:solidFill>
            <a:srgbClr val="FFC7D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" name="Freeform 30"/>
          <xdr:cNvSpPr>
            <a:spLocks/>
          </xdr:cNvSpPr>
        </xdr:nvSpPr>
        <xdr:spPr bwMode="auto">
          <a:xfrm>
            <a:off x="1025" y="519"/>
            <a:ext cx="11" cy="14"/>
          </a:xfrm>
          <a:custGeom>
            <a:avLst/>
            <a:gdLst>
              <a:gd name="T0" fmla="*/ 0 w 28"/>
              <a:gd name="T1" fmla="*/ 28 h 37"/>
              <a:gd name="T2" fmla="*/ 11 w 28"/>
              <a:gd name="T3" fmla="*/ 37 h 37"/>
              <a:gd name="T4" fmla="*/ 19 w 28"/>
              <a:gd name="T5" fmla="*/ 4 h 37"/>
              <a:gd name="T6" fmla="*/ 15 w 28"/>
              <a:gd name="T7" fmla="*/ 0 h 37"/>
              <a:gd name="T8" fmla="*/ 8 w 28"/>
              <a:gd name="T9" fmla="*/ 5 h 37"/>
              <a:gd name="T10" fmla="*/ 0 w 28"/>
              <a:gd name="T11" fmla="*/ 28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8" h="37">
                <a:moveTo>
                  <a:pt x="0" y="28"/>
                </a:moveTo>
                <a:cubicBezTo>
                  <a:pt x="11" y="37"/>
                  <a:pt x="11" y="37"/>
                  <a:pt x="11" y="37"/>
                </a:cubicBezTo>
                <a:cubicBezTo>
                  <a:pt x="18" y="29"/>
                  <a:pt x="28" y="12"/>
                  <a:pt x="19" y="4"/>
                </a:cubicBezTo>
                <a:cubicBezTo>
                  <a:pt x="18" y="2"/>
                  <a:pt x="16" y="1"/>
                  <a:pt x="15" y="0"/>
                </a:cubicBezTo>
                <a:cubicBezTo>
                  <a:pt x="8" y="5"/>
                  <a:pt x="8" y="5"/>
                  <a:pt x="8" y="5"/>
                </a:cubicBezTo>
                <a:lnTo>
                  <a:pt x="0" y="28"/>
                </a:lnTo>
                <a:close/>
              </a:path>
            </a:pathLst>
          </a:custGeom>
          <a:solidFill>
            <a:srgbClr val="FFC7D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" name="Freeform 31"/>
          <xdr:cNvSpPr>
            <a:spLocks/>
          </xdr:cNvSpPr>
        </xdr:nvSpPr>
        <xdr:spPr bwMode="auto">
          <a:xfrm>
            <a:off x="1016" y="478"/>
            <a:ext cx="57" cy="76"/>
          </a:xfrm>
          <a:custGeom>
            <a:avLst/>
            <a:gdLst>
              <a:gd name="T0" fmla="*/ 27 w 146"/>
              <a:gd name="T1" fmla="*/ 67 h 193"/>
              <a:gd name="T2" fmla="*/ 68 w 146"/>
              <a:gd name="T3" fmla="*/ 172 h 193"/>
              <a:gd name="T4" fmla="*/ 103 w 146"/>
              <a:gd name="T5" fmla="*/ 190 h 193"/>
              <a:gd name="T6" fmla="*/ 121 w 146"/>
              <a:gd name="T7" fmla="*/ 136 h 193"/>
              <a:gd name="T8" fmla="*/ 29 w 146"/>
              <a:gd name="T9" fmla="*/ 16 h 193"/>
              <a:gd name="T10" fmla="*/ 27 w 146"/>
              <a:gd name="T11" fmla="*/ 67 h 1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46" h="193">
                <a:moveTo>
                  <a:pt x="27" y="67"/>
                </a:moveTo>
                <a:cubicBezTo>
                  <a:pt x="56" y="104"/>
                  <a:pt x="66" y="152"/>
                  <a:pt x="68" y="172"/>
                </a:cubicBezTo>
                <a:cubicBezTo>
                  <a:pt x="69" y="191"/>
                  <a:pt x="80" y="193"/>
                  <a:pt x="103" y="190"/>
                </a:cubicBezTo>
                <a:cubicBezTo>
                  <a:pt x="126" y="187"/>
                  <a:pt x="146" y="182"/>
                  <a:pt x="121" y="136"/>
                </a:cubicBezTo>
                <a:cubicBezTo>
                  <a:pt x="97" y="90"/>
                  <a:pt x="49" y="32"/>
                  <a:pt x="29" y="16"/>
                </a:cubicBezTo>
                <a:cubicBezTo>
                  <a:pt x="8" y="0"/>
                  <a:pt x="0" y="41"/>
                  <a:pt x="27" y="67"/>
                </a:cubicBezTo>
                <a:close/>
              </a:path>
            </a:pathLst>
          </a:custGeom>
          <a:solidFill>
            <a:srgbClr val="27557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" name="Freeform 32"/>
          <xdr:cNvSpPr>
            <a:spLocks/>
          </xdr:cNvSpPr>
        </xdr:nvSpPr>
        <xdr:spPr bwMode="auto">
          <a:xfrm>
            <a:off x="1016" y="478"/>
            <a:ext cx="50" cy="67"/>
          </a:xfrm>
          <a:custGeom>
            <a:avLst/>
            <a:gdLst>
              <a:gd name="T0" fmla="*/ 129 w 129"/>
              <a:gd name="T1" fmla="*/ 153 h 172"/>
              <a:gd name="T2" fmla="*/ 121 w 129"/>
              <a:gd name="T3" fmla="*/ 136 h 172"/>
              <a:gd name="T4" fmla="*/ 29 w 129"/>
              <a:gd name="T5" fmla="*/ 16 h 172"/>
              <a:gd name="T6" fmla="*/ 27 w 129"/>
              <a:gd name="T7" fmla="*/ 67 h 172"/>
              <a:gd name="T8" fmla="*/ 68 w 129"/>
              <a:gd name="T9" fmla="*/ 172 h 172"/>
              <a:gd name="T10" fmla="*/ 129 w 129"/>
              <a:gd name="T11" fmla="*/ 153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29" h="172">
                <a:moveTo>
                  <a:pt x="129" y="153"/>
                </a:moveTo>
                <a:cubicBezTo>
                  <a:pt x="127" y="148"/>
                  <a:pt x="125" y="143"/>
                  <a:pt x="121" y="136"/>
                </a:cubicBezTo>
                <a:cubicBezTo>
                  <a:pt x="97" y="90"/>
                  <a:pt x="49" y="32"/>
                  <a:pt x="29" y="16"/>
                </a:cubicBezTo>
                <a:cubicBezTo>
                  <a:pt x="8" y="0"/>
                  <a:pt x="0" y="41"/>
                  <a:pt x="27" y="67"/>
                </a:cubicBezTo>
                <a:cubicBezTo>
                  <a:pt x="56" y="104"/>
                  <a:pt x="66" y="152"/>
                  <a:pt x="68" y="172"/>
                </a:cubicBezTo>
                <a:cubicBezTo>
                  <a:pt x="82" y="161"/>
                  <a:pt x="114" y="150"/>
                  <a:pt x="129" y="153"/>
                </a:cubicBezTo>
                <a:close/>
              </a:path>
            </a:pathLst>
          </a:custGeom>
          <a:solidFill>
            <a:srgbClr val="D4004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Freeform 33"/>
          <xdr:cNvSpPr>
            <a:spLocks/>
          </xdr:cNvSpPr>
        </xdr:nvSpPr>
        <xdr:spPr bwMode="auto">
          <a:xfrm>
            <a:off x="985" y="451"/>
            <a:ext cx="62" cy="64"/>
          </a:xfrm>
          <a:custGeom>
            <a:avLst/>
            <a:gdLst>
              <a:gd name="T0" fmla="*/ 17 w 62"/>
              <a:gd name="T1" fmla="*/ 0 h 64"/>
              <a:gd name="T2" fmla="*/ 9 w 62"/>
              <a:gd name="T3" fmla="*/ 4 h 64"/>
              <a:gd name="T4" fmla="*/ 0 w 62"/>
              <a:gd name="T5" fmla="*/ 42 h 64"/>
              <a:gd name="T6" fmla="*/ 33 w 62"/>
              <a:gd name="T7" fmla="*/ 64 h 64"/>
              <a:gd name="T8" fmla="*/ 41 w 62"/>
              <a:gd name="T9" fmla="*/ 62 h 64"/>
              <a:gd name="T10" fmla="*/ 62 w 62"/>
              <a:gd name="T11" fmla="*/ 18 h 64"/>
              <a:gd name="T12" fmla="*/ 17 w 62"/>
              <a:gd name="T13" fmla="*/ 0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62" h="64">
                <a:moveTo>
                  <a:pt x="17" y="0"/>
                </a:moveTo>
                <a:lnTo>
                  <a:pt x="9" y="4"/>
                </a:lnTo>
                <a:lnTo>
                  <a:pt x="0" y="42"/>
                </a:lnTo>
                <a:lnTo>
                  <a:pt x="33" y="64"/>
                </a:lnTo>
                <a:lnTo>
                  <a:pt x="41" y="62"/>
                </a:lnTo>
                <a:lnTo>
                  <a:pt x="62" y="18"/>
                </a:lnTo>
                <a:lnTo>
                  <a:pt x="17" y="0"/>
                </a:lnTo>
                <a:close/>
              </a:path>
            </a:pathLst>
          </a:custGeom>
          <a:solidFill>
            <a:srgbClr val="D4004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" name="Freeform 34"/>
          <xdr:cNvSpPr>
            <a:spLocks noEditPoints="1"/>
          </xdr:cNvSpPr>
        </xdr:nvSpPr>
        <xdr:spPr bwMode="auto">
          <a:xfrm>
            <a:off x="979" y="399"/>
            <a:ext cx="147" cy="118"/>
          </a:xfrm>
          <a:custGeom>
            <a:avLst/>
            <a:gdLst>
              <a:gd name="T0" fmla="*/ 276 w 374"/>
              <a:gd name="T1" fmla="*/ 17 h 299"/>
              <a:gd name="T2" fmla="*/ 345 w 374"/>
              <a:gd name="T3" fmla="*/ 109 h 299"/>
              <a:gd name="T4" fmla="*/ 324 w 374"/>
              <a:gd name="T5" fmla="*/ 269 h 299"/>
              <a:gd name="T6" fmla="*/ 304 w 374"/>
              <a:gd name="T7" fmla="*/ 272 h 299"/>
              <a:gd name="T8" fmla="*/ 276 w 374"/>
              <a:gd name="T9" fmla="*/ 271 h 299"/>
              <a:gd name="T10" fmla="*/ 276 w 374"/>
              <a:gd name="T11" fmla="*/ 237 h 299"/>
              <a:gd name="T12" fmla="*/ 318 w 374"/>
              <a:gd name="T13" fmla="*/ 252 h 299"/>
              <a:gd name="T14" fmla="*/ 329 w 374"/>
              <a:gd name="T15" fmla="*/ 115 h 299"/>
              <a:gd name="T16" fmla="*/ 276 w 374"/>
              <a:gd name="T17" fmla="*/ 37 h 299"/>
              <a:gd name="T18" fmla="*/ 276 w 374"/>
              <a:gd name="T19" fmla="*/ 17 h 299"/>
              <a:gd name="T20" fmla="*/ 221 w 374"/>
              <a:gd name="T21" fmla="*/ 6 h 299"/>
              <a:gd name="T22" fmla="*/ 276 w 374"/>
              <a:gd name="T23" fmla="*/ 17 h 299"/>
              <a:gd name="T24" fmla="*/ 276 w 374"/>
              <a:gd name="T25" fmla="*/ 37 h 299"/>
              <a:gd name="T26" fmla="*/ 227 w 374"/>
              <a:gd name="T27" fmla="*/ 23 h 299"/>
              <a:gd name="T28" fmla="*/ 222 w 374"/>
              <a:gd name="T29" fmla="*/ 160 h 299"/>
              <a:gd name="T30" fmla="*/ 276 w 374"/>
              <a:gd name="T31" fmla="*/ 237 h 299"/>
              <a:gd name="T32" fmla="*/ 276 w 374"/>
              <a:gd name="T33" fmla="*/ 271 h 299"/>
              <a:gd name="T34" fmla="*/ 120 w 374"/>
              <a:gd name="T35" fmla="*/ 289 h 299"/>
              <a:gd name="T36" fmla="*/ 77 w 374"/>
              <a:gd name="T37" fmla="*/ 241 h 299"/>
              <a:gd name="T38" fmla="*/ 77 w 374"/>
              <a:gd name="T39" fmla="*/ 121 h 299"/>
              <a:gd name="T40" fmla="*/ 204 w 374"/>
              <a:gd name="T41" fmla="*/ 18 h 299"/>
              <a:gd name="T42" fmla="*/ 221 w 374"/>
              <a:gd name="T43" fmla="*/ 6 h 299"/>
              <a:gd name="T44" fmla="*/ 77 w 374"/>
              <a:gd name="T45" fmla="*/ 299 h 299"/>
              <a:gd name="T46" fmla="*/ 87 w 374"/>
              <a:gd name="T47" fmla="*/ 297 h 299"/>
              <a:gd name="T48" fmla="*/ 87 w 374"/>
              <a:gd name="T49" fmla="*/ 297 h 299"/>
              <a:gd name="T50" fmla="*/ 100 w 374"/>
              <a:gd name="T51" fmla="*/ 294 h 299"/>
              <a:gd name="T52" fmla="*/ 77 w 374"/>
              <a:gd name="T53" fmla="*/ 272 h 299"/>
              <a:gd name="T54" fmla="*/ 77 w 374"/>
              <a:gd name="T55" fmla="*/ 299 h 299"/>
              <a:gd name="T56" fmla="*/ 77 w 374"/>
              <a:gd name="T57" fmla="*/ 241 h 299"/>
              <a:gd name="T58" fmla="*/ 66 w 374"/>
              <a:gd name="T59" fmla="*/ 219 h 299"/>
              <a:gd name="T60" fmla="*/ 58 w 374"/>
              <a:gd name="T61" fmla="*/ 132 h 299"/>
              <a:gd name="T62" fmla="*/ 77 w 374"/>
              <a:gd name="T63" fmla="*/ 121 h 299"/>
              <a:gd name="T64" fmla="*/ 77 w 374"/>
              <a:gd name="T65" fmla="*/ 241 h 299"/>
              <a:gd name="T66" fmla="*/ 77 w 374"/>
              <a:gd name="T67" fmla="*/ 272 h 299"/>
              <a:gd name="T68" fmla="*/ 50 w 374"/>
              <a:gd name="T69" fmla="*/ 225 h 299"/>
              <a:gd name="T70" fmla="*/ 39 w 374"/>
              <a:gd name="T71" fmla="*/ 142 h 299"/>
              <a:gd name="T72" fmla="*/ 28 w 374"/>
              <a:gd name="T73" fmla="*/ 148 h 299"/>
              <a:gd name="T74" fmla="*/ 16 w 374"/>
              <a:gd name="T75" fmla="*/ 239 h 299"/>
              <a:gd name="T76" fmla="*/ 77 w 374"/>
              <a:gd name="T77" fmla="*/ 299 h 299"/>
              <a:gd name="T78" fmla="*/ 77 w 374"/>
              <a:gd name="T79" fmla="*/ 272 h 2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374" h="299">
                <a:moveTo>
                  <a:pt x="276" y="17"/>
                </a:moveTo>
                <a:cubicBezTo>
                  <a:pt x="303" y="34"/>
                  <a:pt x="328" y="67"/>
                  <a:pt x="345" y="109"/>
                </a:cubicBezTo>
                <a:cubicBezTo>
                  <a:pt x="374" y="182"/>
                  <a:pt x="364" y="253"/>
                  <a:pt x="324" y="269"/>
                </a:cubicBezTo>
                <a:cubicBezTo>
                  <a:pt x="318" y="272"/>
                  <a:pt x="311" y="272"/>
                  <a:pt x="304" y="272"/>
                </a:cubicBezTo>
                <a:cubicBezTo>
                  <a:pt x="295" y="271"/>
                  <a:pt x="286" y="271"/>
                  <a:pt x="276" y="271"/>
                </a:cubicBezTo>
                <a:cubicBezTo>
                  <a:pt x="276" y="237"/>
                  <a:pt x="276" y="237"/>
                  <a:pt x="276" y="237"/>
                </a:cubicBezTo>
                <a:cubicBezTo>
                  <a:pt x="292" y="250"/>
                  <a:pt x="308" y="256"/>
                  <a:pt x="318" y="252"/>
                </a:cubicBezTo>
                <a:cubicBezTo>
                  <a:pt x="349" y="240"/>
                  <a:pt x="354" y="178"/>
                  <a:pt x="329" y="115"/>
                </a:cubicBezTo>
                <a:cubicBezTo>
                  <a:pt x="316" y="81"/>
                  <a:pt x="296" y="54"/>
                  <a:pt x="276" y="37"/>
                </a:cubicBezTo>
                <a:lnTo>
                  <a:pt x="276" y="17"/>
                </a:lnTo>
                <a:close/>
                <a:moveTo>
                  <a:pt x="221" y="6"/>
                </a:moveTo>
                <a:cubicBezTo>
                  <a:pt x="238" y="0"/>
                  <a:pt x="257" y="4"/>
                  <a:pt x="276" y="17"/>
                </a:cubicBezTo>
                <a:cubicBezTo>
                  <a:pt x="276" y="37"/>
                  <a:pt x="276" y="37"/>
                  <a:pt x="276" y="37"/>
                </a:cubicBezTo>
                <a:cubicBezTo>
                  <a:pt x="259" y="23"/>
                  <a:pt x="242" y="17"/>
                  <a:pt x="227" y="23"/>
                </a:cubicBezTo>
                <a:cubicBezTo>
                  <a:pt x="205" y="32"/>
                  <a:pt x="200" y="103"/>
                  <a:pt x="222" y="160"/>
                </a:cubicBezTo>
                <a:cubicBezTo>
                  <a:pt x="235" y="193"/>
                  <a:pt x="256" y="221"/>
                  <a:pt x="276" y="237"/>
                </a:cubicBezTo>
                <a:cubicBezTo>
                  <a:pt x="276" y="271"/>
                  <a:pt x="276" y="271"/>
                  <a:pt x="276" y="271"/>
                </a:cubicBezTo>
                <a:cubicBezTo>
                  <a:pt x="218" y="270"/>
                  <a:pt x="167" y="277"/>
                  <a:pt x="120" y="289"/>
                </a:cubicBezTo>
                <a:cubicBezTo>
                  <a:pt x="105" y="282"/>
                  <a:pt x="89" y="265"/>
                  <a:pt x="77" y="241"/>
                </a:cubicBezTo>
                <a:cubicBezTo>
                  <a:pt x="77" y="121"/>
                  <a:pt x="77" y="121"/>
                  <a:pt x="77" y="121"/>
                </a:cubicBezTo>
                <a:cubicBezTo>
                  <a:pt x="119" y="95"/>
                  <a:pt x="162" y="62"/>
                  <a:pt x="204" y="18"/>
                </a:cubicBezTo>
                <a:cubicBezTo>
                  <a:pt x="209" y="13"/>
                  <a:pt x="214" y="9"/>
                  <a:pt x="221" y="6"/>
                </a:cubicBezTo>
                <a:close/>
                <a:moveTo>
                  <a:pt x="77" y="299"/>
                </a:moveTo>
                <a:cubicBezTo>
                  <a:pt x="80" y="299"/>
                  <a:pt x="84" y="299"/>
                  <a:pt x="87" y="297"/>
                </a:cubicBezTo>
                <a:cubicBezTo>
                  <a:pt x="87" y="297"/>
                  <a:pt x="87" y="297"/>
                  <a:pt x="87" y="297"/>
                </a:cubicBezTo>
                <a:cubicBezTo>
                  <a:pt x="91" y="296"/>
                  <a:pt x="95" y="295"/>
                  <a:pt x="100" y="294"/>
                </a:cubicBezTo>
                <a:cubicBezTo>
                  <a:pt x="92" y="288"/>
                  <a:pt x="84" y="281"/>
                  <a:pt x="77" y="272"/>
                </a:cubicBezTo>
                <a:lnTo>
                  <a:pt x="77" y="299"/>
                </a:lnTo>
                <a:close/>
                <a:moveTo>
                  <a:pt x="77" y="241"/>
                </a:moveTo>
                <a:cubicBezTo>
                  <a:pt x="73" y="234"/>
                  <a:pt x="70" y="227"/>
                  <a:pt x="66" y="219"/>
                </a:cubicBezTo>
                <a:cubicBezTo>
                  <a:pt x="53" y="184"/>
                  <a:pt x="50" y="151"/>
                  <a:pt x="58" y="132"/>
                </a:cubicBezTo>
                <a:cubicBezTo>
                  <a:pt x="64" y="128"/>
                  <a:pt x="70" y="124"/>
                  <a:pt x="77" y="121"/>
                </a:cubicBezTo>
                <a:cubicBezTo>
                  <a:pt x="77" y="241"/>
                  <a:pt x="77" y="241"/>
                  <a:pt x="77" y="241"/>
                </a:cubicBezTo>
                <a:close/>
                <a:moveTo>
                  <a:pt x="77" y="272"/>
                </a:moveTo>
                <a:cubicBezTo>
                  <a:pt x="66" y="259"/>
                  <a:pt x="57" y="243"/>
                  <a:pt x="50" y="225"/>
                </a:cubicBezTo>
                <a:cubicBezTo>
                  <a:pt x="38" y="195"/>
                  <a:pt x="35" y="165"/>
                  <a:pt x="39" y="142"/>
                </a:cubicBezTo>
                <a:cubicBezTo>
                  <a:pt x="36" y="144"/>
                  <a:pt x="32" y="146"/>
                  <a:pt x="28" y="148"/>
                </a:cubicBezTo>
                <a:cubicBezTo>
                  <a:pt x="5" y="157"/>
                  <a:pt x="0" y="197"/>
                  <a:pt x="16" y="239"/>
                </a:cubicBezTo>
                <a:cubicBezTo>
                  <a:pt x="30" y="274"/>
                  <a:pt x="55" y="298"/>
                  <a:pt x="77" y="299"/>
                </a:cubicBezTo>
                <a:lnTo>
                  <a:pt x="77" y="272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" name="Freeform 35"/>
          <xdr:cNvSpPr>
            <a:spLocks noEditPoints="1"/>
          </xdr:cNvSpPr>
        </xdr:nvSpPr>
        <xdr:spPr bwMode="auto">
          <a:xfrm>
            <a:off x="1052" y="400"/>
            <a:ext cx="74" cy="106"/>
          </a:xfrm>
          <a:custGeom>
            <a:avLst/>
            <a:gdLst>
              <a:gd name="T0" fmla="*/ 91 w 189"/>
              <a:gd name="T1" fmla="*/ 14 h 269"/>
              <a:gd name="T2" fmla="*/ 157 w 189"/>
              <a:gd name="T3" fmla="*/ 99 h 269"/>
              <a:gd name="T4" fmla="*/ 159 w 189"/>
              <a:gd name="T5" fmla="*/ 104 h 269"/>
              <a:gd name="T6" fmla="*/ 142 w 189"/>
              <a:gd name="T7" fmla="*/ 264 h 269"/>
              <a:gd name="T8" fmla="*/ 91 w 189"/>
              <a:gd name="T9" fmla="*/ 252 h 269"/>
              <a:gd name="T10" fmla="*/ 91 w 189"/>
              <a:gd name="T11" fmla="*/ 234 h 269"/>
              <a:gd name="T12" fmla="*/ 133 w 189"/>
              <a:gd name="T13" fmla="*/ 249 h 269"/>
              <a:gd name="T14" fmla="*/ 144 w 189"/>
              <a:gd name="T15" fmla="*/ 112 h 269"/>
              <a:gd name="T16" fmla="*/ 91 w 189"/>
              <a:gd name="T17" fmla="*/ 34 h 269"/>
              <a:gd name="T18" fmla="*/ 91 w 189"/>
              <a:gd name="T19" fmla="*/ 14 h 269"/>
              <a:gd name="T20" fmla="*/ 52 w 189"/>
              <a:gd name="T21" fmla="*/ 0 h 269"/>
              <a:gd name="T22" fmla="*/ 91 w 189"/>
              <a:gd name="T23" fmla="*/ 14 h 269"/>
              <a:gd name="T24" fmla="*/ 91 w 189"/>
              <a:gd name="T25" fmla="*/ 34 h 269"/>
              <a:gd name="T26" fmla="*/ 42 w 189"/>
              <a:gd name="T27" fmla="*/ 20 h 269"/>
              <a:gd name="T28" fmla="*/ 37 w 189"/>
              <a:gd name="T29" fmla="*/ 157 h 269"/>
              <a:gd name="T30" fmla="*/ 91 w 189"/>
              <a:gd name="T31" fmla="*/ 234 h 269"/>
              <a:gd name="T32" fmla="*/ 91 w 189"/>
              <a:gd name="T33" fmla="*/ 252 h 269"/>
              <a:gd name="T34" fmla="*/ 26 w 189"/>
              <a:gd name="T35" fmla="*/ 162 h 269"/>
              <a:gd name="T36" fmla="*/ 37 w 189"/>
              <a:gd name="T37" fmla="*/ 3 h 269"/>
              <a:gd name="T38" fmla="*/ 52 w 189"/>
              <a:gd name="T39" fmla="*/ 0 h 2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89" h="269">
                <a:moveTo>
                  <a:pt x="91" y="14"/>
                </a:moveTo>
                <a:cubicBezTo>
                  <a:pt x="116" y="30"/>
                  <a:pt x="141" y="60"/>
                  <a:pt x="157" y="99"/>
                </a:cubicBezTo>
                <a:cubicBezTo>
                  <a:pt x="158" y="101"/>
                  <a:pt x="159" y="103"/>
                  <a:pt x="159" y="104"/>
                </a:cubicBezTo>
                <a:cubicBezTo>
                  <a:pt x="189" y="181"/>
                  <a:pt x="175" y="251"/>
                  <a:pt x="142" y="264"/>
                </a:cubicBezTo>
                <a:cubicBezTo>
                  <a:pt x="128" y="269"/>
                  <a:pt x="110" y="265"/>
                  <a:pt x="91" y="252"/>
                </a:cubicBezTo>
                <a:cubicBezTo>
                  <a:pt x="91" y="234"/>
                  <a:pt x="91" y="234"/>
                  <a:pt x="91" y="234"/>
                </a:cubicBezTo>
                <a:cubicBezTo>
                  <a:pt x="107" y="247"/>
                  <a:pt x="123" y="253"/>
                  <a:pt x="133" y="249"/>
                </a:cubicBezTo>
                <a:cubicBezTo>
                  <a:pt x="164" y="237"/>
                  <a:pt x="169" y="175"/>
                  <a:pt x="144" y="112"/>
                </a:cubicBezTo>
                <a:cubicBezTo>
                  <a:pt x="131" y="78"/>
                  <a:pt x="111" y="51"/>
                  <a:pt x="91" y="34"/>
                </a:cubicBezTo>
                <a:lnTo>
                  <a:pt x="91" y="14"/>
                </a:lnTo>
                <a:close/>
                <a:moveTo>
                  <a:pt x="52" y="0"/>
                </a:moveTo>
                <a:cubicBezTo>
                  <a:pt x="64" y="0"/>
                  <a:pt x="78" y="5"/>
                  <a:pt x="91" y="14"/>
                </a:cubicBezTo>
                <a:cubicBezTo>
                  <a:pt x="91" y="34"/>
                  <a:pt x="91" y="34"/>
                  <a:pt x="91" y="34"/>
                </a:cubicBezTo>
                <a:cubicBezTo>
                  <a:pt x="74" y="20"/>
                  <a:pt x="57" y="14"/>
                  <a:pt x="42" y="20"/>
                </a:cubicBezTo>
                <a:cubicBezTo>
                  <a:pt x="20" y="29"/>
                  <a:pt x="15" y="100"/>
                  <a:pt x="37" y="157"/>
                </a:cubicBezTo>
                <a:cubicBezTo>
                  <a:pt x="50" y="190"/>
                  <a:pt x="71" y="218"/>
                  <a:pt x="91" y="234"/>
                </a:cubicBezTo>
                <a:cubicBezTo>
                  <a:pt x="91" y="252"/>
                  <a:pt x="91" y="252"/>
                  <a:pt x="91" y="252"/>
                </a:cubicBezTo>
                <a:cubicBezTo>
                  <a:pt x="67" y="235"/>
                  <a:pt x="42" y="203"/>
                  <a:pt x="26" y="162"/>
                </a:cubicBezTo>
                <a:cubicBezTo>
                  <a:pt x="0" y="93"/>
                  <a:pt x="10" y="14"/>
                  <a:pt x="37" y="3"/>
                </a:cubicBezTo>
                <a:cubicBezTo>
                  <a:pt x="42" y="1"/>
                  <a:pt x="47" y="0"/>
                  <a:pt x="52" y="0"/>
                </a:cubicBezTo>
                <a:close/>
              </a:path>
            </a:pathLst>
          </a:custGeom>
          <a:solidFill>
            <a:srgbClr val="F0635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" name="Freeform 36"/>
          <xdr:cNvSpPr>
            <a:spLocks noEditPoints="1"/>
          </xdr:cNvSpPr>
        </xdr:nvSpPr>
        <xdr:spPr bwMode="auto">
          <a:xfrm>
            <a:off x="1040" y="399"/>
            <a:ext cx="86" cy="108"/>
          </a:xfrm>
          <a:custGeom>
            <a:avLst/>
            <a:gdLst>
              <a:gd name="T0" fmla="*/ 122 w 220"/>
              <a:gd name="T1" fmla="*/ 17 h 274"/>
              <a:gd name="T2" fmla="*/ 191 w 220"/>
              <a:gd name="T3" fmla="*/ 109 h 274"/>
              <a:gd name="T4" fmla="*/ 170 w 220"/>
              <a:gd name="T5" fmla="*/ 269 h 274"/>
              <a:gd name="T6" fmla="*/ 122 w 220"/>
              <a:gd name="T7" fmla="*/ 272 h 274"/>
              <a:gd name="T8" fmla="*/ 122 w 220"/>
              <a:gd name="T9" fmla="*/ 237 h 274"/>
              <a:gd name="T10" fmla="*/ 164 w 220"/>
              <a:gd name="T11" fmla="*/ 252 h 274"/>
              <a:gd name="T12" fmla="*/ 175 w 220"/>
              <a:gd name="T13" fmla="*/ 115 h 274"/>
              <a:gd name="T14" fmla="*/ 122 w 220"/>
              <a:gd name="T15" fmla="*/ 37 h 274"/>
              <a:gd name="T16" fmla="*/ 122 w 220"/>
              <a:gd name="T17" fmla="*/ 17 h 274"/>
              <a:gd name="T18" fmla="*/ 96 w 220"/>
              <a:gd name="T19" fmla="*/ 272 h 274"/>
              <a:gd name="T20" fmla="*/ 18 w 220"/>
              <a:gd name="T21" fmla="*/ 177 h 274"/>
              <a:gd name="T22" fmla="*/ 16 w 220"/>
              <a:gd name="T23" fmla="*/ 51 h 274"/>
              <a:gd name="T24" fmla="*/ 67 w 220"/>
              <a:gd name="T25" fmla="*/ 6 h 274"/>
              <a:gd name="T26" fmla="*/ 122 w 220"/>
              <a:gd name="T27" fmla="*/ 17 h 274"/>
              <a:gd name="T28" fmla="*/ 122 w 220"/>
              <a:gd name="T29" fmla="*/ 37 h 274"/>
              <a:gd name="T30" fmla="*/ 73 w 220"/>
              <a:gd name="T31" fmla="*/ 23 h 274"/>
              <a:gd name="T32" fmla="*/ 68 w 220"/>
              <a:gd name="T33" fmla="*/ 160 h 274"/>
              <a:gd name="T34" fmla="*/ 122 w 220"/>
              <a:gd name="T35" fmla="*/ 237 h 274"/>
              <a:gd name="T36" fmla="*/ 122 w 220"/>
              <a:gd name="T37" fmla="*/ 272 h 274"/>
              <a:gd name="T38" fmla="*/ 96 w 220"/>
              <a:gd name="T39" fmla="*/ 272 h 2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220" h="274">
                <a:moveTo>
                  <a:pt x="122" y="17"/>
                </a:moveTo>
                <a:cubicBezTo>
                  <a:pt x="149" y="34"/>
                  <a:pt x="174" y="67"/>
                  <a:pt x="191" y="109"/>
                </a:cubicBezTo>
                <a:cubicBezTo>
                  <a:pt x="220" y="182"/>
                  <a:pt x="210" y="253"/>
                  <a:pt x="170" y="269"/>
                </a:cubicBezTo>
                <a:cubicBezTo>
                  <a:pt x="161" y="273"/>
                  <a:pt x="141" y="273"/>
                  <a:pt x="122" y="272"/>
                </a:cubicBezTo>
                <a:cubicBezTo>
                  <a:pt x="122" y="237"/>
                  <a:pt x="122" y="237"/>
                  <a:pt x="122" y="237"/>
                </a:cubicBezTo>
                <a:cubicBezTo>
                  <a:pt x="138" y="250"/>
                  <a:pt x="154" y="256"/>
                  <a:pt x="164" y="252"/>
                </a:cubicBezTo>
                <a:cubicBezTo>
                  <a:pt x="195" y="240"/>
                  <a:pt x="200" y="178"/>
                  <a:pt x="175" y="115"/>
                </a:cubicBezTo>
                <a:cubicBezTo>
                  <a:pt x="162" y="81"/>
                  <a:pt x="142" y="54"/>
                  <a:pt x="122" y="37"/>
                </a:cubicBezTo>
                <a:lnTo>
                  <a:pt x="122" y="17"/>
                </a:lnTo>
                <a:close/>
                <a:moveTo>
                  <a:pt x="96" y="272"/>
                </a:moveTo>
                <a:cubicBezTo>
                  <a:pt x="74" y="274"/>
                  <a:pt x="36" y="227"/>
                  <a:pt x="18" y="177"/>
                </a:cubicBezTo>
                <a:cubicBezTo>
                  <a:pt x="0" y="125"/>
                  <a:pt x="2" y="62"/>
                  <a:pt x="16" y="51"/>
                </a:cubicBezTo>
                <a:cubicBezTo>
                  <a:pt x="27" y="40"/>
                  <a:pt x="53" y="11"/>
                  <a:pt x="67" y="6"/>
                </a:cubicBezTo>
                <a:cubicBezTo>
                  <a:pt x="84" y="0"/>
                  <a:pt x="103" y="4"/>
                  <a:pt x="122" y="17"/>
                </a:cubicBezTo>
                <a:cubicBezTo>
                  <a:pt x="122" y="37"/>
                  <a:pt x="122" y="37"/>
                  <a:pt x="122" y="37"/>
                </a:cubicBezTo>
                <a:cubicBezTo>
                  <a:pt x="105" y="23"/>
                  <a:pt x="88" y="17"/>
                  <a:pt x="73" y="23"/>
                </a:cubicBezTo>
                <a:cubicBezTo>
                  <a:pt x="51" y="32"/>
                  <a:pt x="46" y="103"/>
                  <a:pt x="68" y="160"/>
                </a:cubicBezTo>
                <a:cubicBezTo>
                  <a:pt x="81" y="193"/>
                  <a:pt x="102" y="221"/>
                  <a:pt x="122" y="237"/>
                </a:cubicBezTo>
                <a:cubicBezTo>
                  <a:pt x="122" y="272"/>
                  <a:pt x="122" y="272"/>
                  <a:pt x="122" y="272"/>
                </a:cubicBezTo>
                <a:cubicBezTo>
                  <a:pt x="112" y="272"/>
                  <a:pt x="103" y="272"/>
                  <a:pt x="96" y="272"/>
                </a:cubicBezTo>
                <a:close/>
              </a:path>
            </a:pathLst>
          </a:custGeom>
          <a:solidFill>
            <a:srgbClr val="27557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" name="Freeform 37"/>
          <xdr:cNvSpPr>
            <a:spLocks/>
          </xdr:cNvSpPr>
        </xdr:nvSpPr>
        <xdr:spPr bwMode="auto">
          <a:xfrm>
            <a:off x="1066" y="443"/>
            <a:ext cx="24" cy="31"/>
          </a:xfrm>
          <a:custGeom>
            <a:avLst/>
            <a:gdLst>
              <a:gd name="T0" fmla="*/ 19 w 59"/>
              <a:gd name="T1" fmla="*/ 0 h 79"/>
              <a:gd name="T2" fmla="*/ 59 w 59"/>
              <a:gd name="T3" fmla="*/ 40 h 79"/>
              <a:gd name="T4" fmla="*/ 28 w 59"/>
              <a:gd name="T5" fmla="*/ 79 h 79"/>
              <a:gd name="T6" fmla="*/ 9 w 59"/>
              <a:gd name="T7" fmla="*/ 44 h 79"/>
              <a:gd name="T8" fmla="*/ 0 w 59"/>
              <a:gd name="T9" fmla="*/ 5 h 79"/>
              <a:gd name="T10" fmla="*/ 19 w 59"/>
              <a:gd name="T1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9" h="79">
                <a:moveTo>
                  <a:pt x="19" y="0"/>
                </a:moveTo>
                <a:cubicBezTo>
                  <a:pt x="41" y="0"/>
                  <a:pt x="59" y="18"/>
                  <a:pt x="59" y="40"/>
                </a:cubicBezTo>
                <a:cubicBezTo>
                  <a:pt x="59" y="59"/>
                  <a:pt x="46" y="75"/>
                  <a:pt x="28" y="79"/>
                </a:cubicBezTo>
                <a:cubicBezTo>
                  <a:pt x="21" y="69"/>
                  <a:pt x="14" y="57"/>
                  <a:pt x="9" y="44"/>
                </a:cubicBezTo>
                <a:cubicBezTo>
                  <a:pt x="4" y="31"/>
                  <a:pt x="1" y="18"/>
                  <a:pt x="0" y="5"/>
                </a:cubicBezTo>
                <a:cubicBezTo>
                  <a:pt x="5" y="2"/>
                  <a:pt x="12" y="0"/>
                  <a:pt x="19" y="0"/>
                </a:cubicBezTo>
                <a:close/>
              </a:path>
            </a:pathLst>
          </a:custGeom>
          <a:solidFill>
            <a:srgbClr val="D4004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2" name="Freeform 38"/>
          <xdr:cNvSpPr>
            <a:spLocks/>
          </xdr:cNvSpPr>
        </xdr:nvSpPr>
        <xdr:spPr bwMode="auto">
          <a:xfrm>
            <a:off x="1021" y="526"/>
            <a:ext cx="14" cy="14"/>
          </a:xfrm>
          <a:custGeom>
            <a:avLst/>
            <a:gdLst>
              <a:gd name="T0" fmla="*/ 0 w 14"/>
              <a:gd name="T1" fmla="*/ 5 h 14"/>
              <a:gd name="T2" fmla="*/ 10 w 14"/>
              <a:gd name="T3" fmla="*/ 14 h 14"/>
              <a:gd name="T4" fmla="*/ 14 w 14"/>
              <a:gd name="T5" fmla="*/ 10 h 14"/>
              <a:gd name="T6" fmla="*/ 4 w 14"/>
              <a:gd name="T7" fmla="*/ 0 h 14"/>
              <a:gd name="T8" fmla="*/ 0 w 14"/>
              <a:gd name="T9" fmla="*/ 5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4" h="14">
                <a:moveTo>
                  <a:pt x="0" y="5"/>
                </a:moveTo>
                <a:lnTo>
                  <a:pt x="10" y="14"/>
                </a:lnTo>
                <a:lnTo>
                  <a:pt x="14" y="10"/>
                </a:lnTo>
                <a:lnTo>
                  <a:pt x="4" y="0"/>
                </a:lnTo>
                <a:lnTo>
                  <a:pt x="0" y="5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3" name="Freeform 39"/>
          <xdr:cNvSpPr>
            <a:spLocks/>
          </xdr:cNvSpPr>
        </xdr:nvSpPr>
        <xdr:spPr bwMode="auto">
          <a:xfrm>
            <a:off x="982" y="517"/>
            <a:ext cx="51" cy="45"/>
          </a:xfrm>
          <a:custGeom>
            <a:avLst/>
            <a:gdLst>
              <a:gd name="T0" fmla="*/ 0 w 129"/>
              <a:gd name="T1" fmla="*/ 43 h 113"/>
              <a:gd name="T2" fmla="*/ 13 w 129"/>
              <a:gd name="T3" fmla="*/ 0 h 113"/>
              <a:gd name="T4" fmla="*/ 71 w 129"/>
              <a:gd name="T5" fmla="*/ 61 h 113"/>
              <a:gd name="T6" fmla="*/ 103 w 129"/>
              <a:gd name="T7" fmla="*/ 30 h 113"/>
              <a:gd name="T8" fmla="*/ 103 w 129"/>
              <a:gd name="T9" fmla="*/ 30 h 113"/>
              <a:gd name="T10" fmla="*/ 129 w 129"/>
              <a:gd name="T11" fmla="*/ 57 h 113"/>
              <a:gd name="T12" fmla="*/ 129 w 129"/>
              <a:gd name="T13" fmla="*/ 57 h 113"/>
              <a:gd name="T14" fmla="*/ 81 w 129"/>
              <a:gd name="T15" fmla="*/ 104 h 113"/>
              <a:gd name="T16" fmla="*/ 60 w 129"/>
              <a:gd name="T17" fmla="*/ 103 h 113"/>
              <a:gd name="T18" fmla="*/ 0 w 129"/>
              <a:gd name="T19" fmla="*/ 43 h 113"/>
              <a:gd name="T20" fmla="*/ 0 w 129"/>
              <a:gd name="T21" fmla="*/ 43 h 1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29" h="113">
                <a:moveTo>
                  <a:pt x="0" y="43"/>
                </a:moveTo>
                <a:cubicBezTo>
                  <a:pt x="13" y="0"/>
                  <a:pt x="13" y="0"/>
                  <a:pt x="13" y="0"/>
                </a:cubicBezTo>
                <a:cubicBezTo>
                  <a:pt x="13" y="0"/>
                  <a:pt x="65" y="55"/>
                  <a:pt x="71" y="61"/>
                </a:cubicBezTo>
                <a:cubicBezTo>
                  <a:pt x="103" y="30"/>
                  <a:pt x="103" y="30"/>
                  <a:pt x="103" y="30"/>
                </a:cubicBezTo>
                <a:cubicBezTo>
                  <a:pt x="103" y="30"/>
                  <a:pt x="103" y="30"/>
                  <a:pt x="103" y="30"/>
                </a:cubicBezTo>
                <a:cubicBezTo>
                  <a:pt x="129" y="57"/>
                  <a:pt x="129" y="57"/>
                  <a:pt x="129" y="57"/>
                </a:cubicBezTo>
                <a:cubicBezTo>
                  <a:pt x="129" y="57"/>
                  <a:pt x="129" y="57"/>
                  <a:pt x="129" y="57"/>
                </a:cubicBezTo>
                <a:cubicBezTo>
                  <a:pt x="81" y="104"/>
                  <a:pt x="81" y="104"/>
                  <a:pt x="81" y="104"/>
                </a:cubicBezTo>
                <a:cubicBezTo>
                  <a:pt x="72" y="113"/>
                  <a:pt x="64" y="107"/>
                  <a:pt x="60" y="103"/>
                </a:cubicBezTo>
                <a:cubicBezTo>
                  <a:pt x="40" y="83"/>
                  <a:pt x="20" y="63"/>
                  <a:pt x="0" y="43"/>
                </a:cubicBezTo>
                <a:cubicBezTo>
                  <a:pt x="0" y="43"/>
                  <a:pt x="0" y="43"/>
                  <a:pt x="0" y="43"/>
                </a:cubicBezTo>
                <a:close/>
              </a:path>
            </a:pathLst>
          </a:custGeom>
          <a:solidFill>
            <a:srgbClr val="27557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" name="Freeform 40"/>
          <xdr:cNvSpPr>
            <a:spLocks/>
          </xdr:cNvSpPr>
        </xdr:nvSpPr>
        <xdr:spPr bwMode="auto">
          <a:xfrm>
            <a:off x="938" y="506"/>
            <a:ext cx="49" cy="92"/>
          </a:xfrm>
          <a:custGeom>
            <a:avLst/>
            <a:gdLst>
              <a:gd name="T0" fmla="*/ 117 w 125"/>
              <a:gd name="T1" fmla="*/ 223 h 233"/>
              <a:gd name="T2" fmla="*/ 7 w 125"/>
              <a:gd name="T3" fmla="*/ 223 h 233"/>
              <a:gd name="T4" fmla="*/ 2 w 125"/>
              <a:gd name="T5" fmla="*/ 95 h 233"/>
              <a:gd name="T6" fmla="*/ 0 w 125"/>
              <a:gd name="T7" fmla="*/ 27 h 233"/>
              <a:gd name="T8" fmla="*/ 46 w 125"/>
              <a:gd name="T9" fmla="*/ 0 h 233"/>
              <a:gd name="T10" fmla="*/ 62 w 125"/>
              <a:gd name="T11" fmla="*/ 7 h 233"/>
              <a:gd name="T12" fmla="*/ 78 w 125"/>
              <a:gd name="T13" fmla="*/ 0 h 233"/>
              <a:gd name="T14" fmla="*/ 125 w 125"/>
              <a:gd name="T15" fmla="*/ 27 h 233"/>
              <a:gd name="T16" fmla="*/ 123 w 125"/>
              <a:gd name="T17" fmla="*/ 96 h 233"/>
              <a:gd name="T18" fmla="*/ 117 w 125"/>
              <a:gd name="T19" fmla="*/ 223 h 2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25" h="233">
                <a:moveTo>
                  <a:pt x="117" y="223"/>
                </a:moveTo>
                <a:cubicBezTo>
                  <a:pt x="80" y="233"/>
                  <a:pt x="44" y="233"/>
                  <a:pt x="7" y="223"/>
                </a:cubicBezTo>
                <a:cubicBezTo>
                  <a:pt x="2" y="95"/>
                  <a:pt x="2" y="95"/>
                  <a:pt x="2" y="95"/>
                </a:cubicBezTo>
                <a:cubicBezTo>
                  <a:pt x="0" y="63"/>
                  <a:pt x="6" y="64"/>
                  <a:pt x="0" y="27"/>
                </a:cubicBezTo>
                <a:cubicBezTo>
                  <a:pt x="15" y="16"/>
                  <a:pt x="37" y="7"/>
                  <a:pt x="46" y="0"/>
                </a:cubicBezTo>
                <a:cubicBezTo>
                  <a:pt x="51" y="4"/>
                  <a:pt x="56" y="7"/>
                  <a:pt x="62" y="7"/>
                </a:cubicBezTo>
                <a:cubicBezTo>
                  <a:pt x="68" y="7"/>
                  <a:pt x="73" y="4"/>
                  <a:pt x="78" y="0"/>
                </a:cubicBezTo>
                <a:cubicBezTo>
                  <a:pt x="88" y="7"/>
                  <a:pt x="110" y="16"/>
                  <a:pt x="125" y="27"/>
                </a:cubicBezTo>
                <a:cubicBezTo>
                  <a:pt x="117" y="63"/>
                  <a:pt x="124" y="63"/>
                  <a:pt x="123" y="96"/>
                </a:cubicBezTo>
                <a:lnTo>
                  <a:pt x="117" y="223"/>
                </a:lnTo>
                <a:close/>
              </a:path>
            </a:pathLst>
          </a:custGeom>
          <a:solidFill>
            <a:srgbClr val="27557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5" name="Freeform 41"/>
          <xdr:cNvSpPr>
            <a:spLocks/>
          </xdr:cNvSpPr>
        </xdr:nvSpPr>
        <xdr:spPr bwMode="auto">
          <a:xfrm>
            <a:off x="950" y="507"/>
            <a:ext cx="25" cy="45"/>
          </a:xfrm>
          <a:custGeom>
            <a:avLst/>
            <a:gdLst>
              <a:gd name="T0" fmla="*/ 0 w 25"/>
              <a:gd name="T1" fmla="*/ 3 h 45"/>
              <a:gd name="T2" fmla="*/ 1 w 25"/>
              <a:gd name="T3" fmla="*/ 16 h 45"/>
              <a:gd name="T4" fmla="*/ 12 w 25"/>
              <a:gd name="T5" fmla="*/ 45 h 45"/>
              <a:gd name="T6" fmla="*/ 23 w 25"/>
              <a:gd name="T7" fmla="*/ 16 h 45"/>
              <a:gd name="T8" fmla="*/ 25 w 25"/>
              <a:gd name="T9" fmla="*/ 3 h 45"/>
              <a:gd name="T10" fmla="*/ 19 w 25"/>
              <a:gd name="T11" fmla="*/ 0 h 45"/>
              <a:gd name="T12" fmla="*/ 5 w 25"/>
              <a:gd name="T13" fmla="*/ 0 h 45"/>
              <a:gd name="T14" fmla="*/ 0 w 25"/>
              <a:gd name="T15" fmla="*/ 3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25" h="45">
                <a:moveTo>
                  <a:pt x="0" y="3"/>
                </a:moveTo>
                <a:lnTo>
                  <a:pt x="1" y="16"/>
                </a:lnTo>
                <a:lnTo>
                  <a:pt x="12" y="45"/>
                </a:lnTo>
                <a:lnTo>
                  <a:pt x="23" y="16"/>
                </a:lnTo>
                <a:lnTo>
                  <a:pt x="25" y="3"/>
                </a:lnTo>
                <a:lnTo>
                  <a:pt x="19" y="0"/>
                </a:lnTo>
                <a:lnTo>
                  <a:pt x="5" y="0"/>
                </a:lnTo>
                <a:lnTo>
                  <a:pt x="0" y="3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" name="Freeform 42"/>
          <xdr:cNvSpPr>
            <a:spLocks/>
          </xdr:cNvSpPr>
        </xdr:nvSpPr>
        <xdr:spPr bwMode="auto">
          <a:xfrm>
            <a:off x="945" y="509"/>
            <a:ext cx="17" cy="43"/>
          </a:xfrm>
          <a:custGeom>
            <a:avLst/>
            <a:gdLst>
              <a:gd name="T0" fmla="*/ 7 w 17"/>
              <a:gd name="T1" fmla="*/ 0 h 43"/>
              <a:gd name="T2" fmla="*/ 17 w 17"/>
              <a:gd name="T3" fmla="*/ 43 h 43"/>
              <a:gd name="T4" fmla="*/ 3 w 17"/>
              <a:gd name="T5" fmla="*/ 19 h 43"/>
              <a:gd name="T6" fmla="*/ 5 w 17"/>
              <a:gd name="T7" fmla="*/ 15 h 43"/>
              <a:gd name="T8" fmla="*/ 0 w 17"/>
              <a:gd name="T9" fmla="*/ 12 h 43"/>
              <a:gd name="T10" fmla="*/ 5 w 17"/>
              <a:gd name="T11" fmla="*/ 1 h 43"/>
              <a:gd name="T12" fmla="*/ 7 w 17"/>
              <a:gd name="T13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7" h="43">
                <a:moveTo>
                  <a:pt x="7" y="0"/>
                </a:moveTo>
                <a:lnTo>
                  <a:pt x="17" y="43"/>
                </a:lnTo>
                <a:lnTo>
                  <a:pt x="3" y="19"/>
                </a:lnTo>
                <a:lnTo>
                  <a:pt x="5" y="15"/>
                </a:lnTo>
                <a:lnTo>
                  <a:pt x="0" y="12"/>
                </a:lnTo>
                <a:lnTo>
                  <a:pt x="5" y="1"/>
                </a:lnTo>
                <a:lnTo>
                  <a:pt x="7" y="0"/>
                </a:lnTo>
                <a:close/>
              </a:path>
            </a:pathLst>
          </a:custGeom>
          <a:solidFill>
            <a:srgbClr val="27557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7" name="Freeform 43"/>
          <xdr:cNvSpPr>
            <a:spLocks/>
          </xdr:cNvSpPr>
        </xdr:nvSpPr>
        <xdr:spPr bwMode="auto">
          <a:xfrm>
            <a:off x="959" y="525"/>
            <a:ext cx="7" cy="27"/>
          </a:xfrm>
          <a:custGeom>
            <a:avLst/>
            <a:gdLst>
              <a:gd name="T0" fmla="*/ 2 w 7"/>
              <a:gd name="T1" fmla="*/ 0 h 27"/>
              <a:gd name="T2" fmla="*/ 5 w 7"/>
              <a:gd name="T3" fmla="*/ 0 h 27"/>
              <a:gd name="T4" fmla="*/ 7 w 7"/>
              <a:gd name="T5" fmla="*/ 18 h 27"/>
              <a:gd name="T6" fmla="*/ 3 w 7"/>
              <a:gd name="T7" fmla="*/ 27 h 27"/>
              <a:gd name="T8" fmla="*/ 0 w 7"/>
              <a:gd name="T9" fmla="*/ 18 h 27"/>
              <a:gd name="T10" fmla="*/ 2 w 7"/>
              <a:gd name="T11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7" h="27">
                <a:moveTo>
                  <a:pt x="2" y="0"/>
                </a:moveTo>
                <a:lnTo>
                  <a:pt x="5" y="0"/>
                </a:lnTo>
                <a:lnTo>
                  <a:pt x="7" y="18"/>
                </a:lnTo>
                <a:lnTo>
                  <a:pt x="3" y="27"/>
                </a:lnTo>
                <a:lnTo>
                  <a:pt x="0" y="18"/>
                </a:lnTo>
                <a:lnTo>
                  <a:pt x="2" y="0"/>
                </a:lnTo>
                <a:close/>
              </a:path>
            </a:pathLst>
          </a:custGeom>
          <a:solidFill>
            <a:srgbClr val="27557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8" name="Freeform 44"/>
          <xdr:cNvSpPr>
            <a:spLocks/>
          </xdr:cNvSpPr>
        </xdr:nvSpPr>
        <xdr:spPr bwMode="auto">
          <a:xfrm>
            <a:off x="947" y="509"/>
            <a:ext cx="15" cy="43"/>
          </a:xfrm>
          <a:custGeom>
            <a:avLst/>
            <a:gdLst>
              <a:gd name="T0" fmla="*/ 5 w 15"/>
              <a:gd name="T1" fmla="*/ 0 h 43"/>
              <a:gd name="T2" fmla="*/ 15 w 15"/>
              <a:gd name="T3" fmla="*/ 43 h 43"/>
              <a:gd name="T4" fmla="*/ 2 w 15"/>
              <a:gd name="T5" fmla="*/ 17 h 43"/>
              <a:gd name="T6" fmla="*/ 4 w 15"/>
              <a:gd name="T7" fmla="*/ 14 h 43"/>
              <a:gd name="T8" fmla="*/ 0 w 15"/>
              <a:gd name="T9" fmla="*/ 11 h 43"/>
              <a:gd name="T10" fmla="*/ 3 w 15"/>
              <a:gd name="T11" fmla="*/ 1 h 43"/>
              <a:gd name="T12" fmla="*/ 5 w 15"/>
              <a:gd name="T13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5" h="43">
                <a:moveTo>
                  <a:pt x="5" y="0"/>
                </a:moveTo>
                <a:lnTo>
                  <a:pt x="15" y="43"/>
                </a:lnTo>
                <a:lnTo>
                  <a:pt x="2" y="17"/>
                </a:lnTo>
                <a:lnTo>
                  <a:pt x="4" y="14"/>
                </a:lnTo>
                <a:lnTo>
                  <a:pt x="0" y="11"/>
                </a:lnTo>
                <a:lnTo>
                  <a:pt x="3" y="1"/>
                </a:lnTo>
                <a:lnTo>
                  <a:pt x="5" y="0"/>
                </a:lnTo>
                <a:close/>
              </a:path>
            </a:pathLst>
          </a:custGeom>
          <a:solidFill>
            <a:srgbClr val="27557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" name="Freeform 45"/>
          <xdr:cNvSpPr>
            <a:spLocks/>
          </xdr:cNvSpPr>
        </xdr:nvSpPr>
        <xdr:spPr bwMode="auto">
          <a:xfrm>
            <a:off x="962" y="509"/>
            <a:ext cx="17" cy="43"/>
          </a:xfrm>
          <a:custGeom>
            <a:avLst/>
            <a:gdLst>
              <a:gd name="T0" fmla="*/ 11 w 17"/>
              <a:gd name="T1" fmla="*/ 0 h 43"/>
              <a:gd name="T2" fmla="*/ 0 w 17"/>
              <a:gd name="T3" fmla="*/ 43 h 43"/>
              <a:gd name="T4" fmla="*/ 15 w 17"/>
              <a:gd name="T5" fmla="*/ 19 h 43"/>
              <a:gd name="T6" fmla="*/ 13 w 17"/>
              <a:gd name="T7" fmla="*/ 15 h 43"/>
              <a:gd name="T8" fmla="*/ 17 w 17"/>
              <a:gd name="T9" fmla="*/ 12 h 43"/>
              <a:gd name="T10" fmla="*/ 13 w 17"/>
              <a:gd name="T11" fmla="*/ 1 h 43"/>
              <a:gd name="T12" fmla="*/ 11 w 17"/>
              <a:gd name="T13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7" h="43">
                <a:moveTo>
                  <a:pt x="11" y="0"/>
                </a:moveTo>
                <a:lnTo>
                  <a:pt x="0" y="43"/>
                </a:lnTo>
                <a:lnTo>
                  <a:pt x="15" y="19"/>
                </a:lnTo>
                <a:lnTo>
                  <a:pt x="13" y="15"/>
                </a:lnTo>
                <a:lnTo>
                  <a:pt x="17" y="12"/>
                </a:lnTo>
                <a:lnTo>
                  <a:pt x="13" y="1"/>
                </a:lnTo>
                <a:lnTo>
                  <a:pt x="11" y="0"/>
                </a:lnTo>
                <a:close/>
              </a:path>
            </a:pathLst>
          </a:custGeom>
          <a:solidFill>
            <a:srgbClr val="27557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" name="Freeform 46"/>
          <xdr:cNvSpPr>
            <a:spLocks/>
          </xdr:cNvSpPr>
        </xdr:nvSpPr>
        <xdr:spPr bwMode="auto">
          <a:xfrm>
            <a:off x="962" y="509"/>
            <a:ext cx="15" cy="43"/>
          </a:xfrm>
          <a:custGeom>
            <a:avLst/>
            <a:gdLst>
              <a:gd name="T0" fmla="*/ 11 w 15"/>
              <a:gd name="T1" fmla="*/ 0 h 43"/>
              <a:gd name="T2" fmla="*/ 0 w 15"/>
              <a:gd name="T3" fmla="*/ 43 h 43"/>
              <a:gd name="T4" fmla="*/ 13 w 15"/>
              <a:gd name="T5" fmla="*/ 17 h 43"/>
              <a:gd name="T6" fmla="*/ 11 w 15"/>
              <a:gd name="T7" fmla="*/ 14 h 43"/>
              <a:gd name="T8" fmla="*/ 15 w 15"/>
              <a:gd name="T9" fmla="*/ 11 h 43"/>
              <a:gd name="T10" fmla="*/ 13 w 15"/>
              <a:gd name="T11" fmla="*/ 1 h 43"/>
              <a:gd name="T12" fmla="*/ 11 w 15"/>
              <a:gd name="T13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5" h="43">
                <a:moveTo>
                  <a:pt x="11" y="0"/>
                </a:moveTo>
                <a:lnTo>
                  <a:pt x="0" y="43"/>
                </a:lnTo>
                <a:lnTo>
                  <a:pt x="13" y="17"/>
                </a:lnTo>
                <a:lnTo>
                  <a:pt x="11" y="14"/>
                </a:lnTo>
                <a:lnTo>
                  <a:pt x="15" y="11"/>
                </a:lnTo>
                <a:lnTo>
                  <a:pt x="13" y="1"/>
                </a:lnTo>
                <a:lnTo>
                  <a:pt x="11" y="0"/>
                </a:lnTo>
                <a:close/>
              </a:path>
            </a:pathLst>
          </a:custGeom>
          <a:solidFill>
            <a:srgbClr val="27557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" name="Freeform 47"/>
          <xdr:cNvSpPr>
            <a:spLocks/>
          </xdr:cNvSpPr>
        </xdr:nvSpPr>
        <xdr:spPr bwMode="auto">
          <a:xfrm>
            <a:off x="961" y="548"/>
            <a:ext cx="3" cy="49"/>
          </a:xfrm>
          <a:custGeom>
            <a:avLst/>
            <a:gdLst>
              <a:gd name="T0" fmla="*/ 4 w 7"/>
              <a:gd name="T1" fmla="*/ 125 h 125"/>
              <a:gd name="T2" fmla="*/ 3 w 7"/>
              <a:gd name="T3" fmla="*/ 0 h 125"/>
              <a:gd name="T4" fmla="*/ 4 w 7"/>
              <a:gd name="T5" fmla="*/ 125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7" h="125">
                <a:moveTo>
                  <a:pt x="4" y="125"/>
                </a:moveTo>
                <a:cubicBezTo>
                  <a:pt x="0" y="89"/>
                  <a:pt x="0" y="41"/>
                  <a:pt x="3" y="0"/>
                </a:cubicBezTo>
                <a:cubicBezTo>
                  <a:pt x="7" y="41"/>
                  <a:pt x="7" y="89"/>
                  <a:pt x="4" y="125"/>
                </a:cubicBezTo>
                <a:close/>
              </a:path>
            </a:pathLst>
          </a:custGeom>
          <a:solidFill>
            <a:srgbClr val="27557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2" name="Rectangle 48"/>
          <xdr:cNvSpPr>
            <a:spLocks noChangeArrowheads="1"/>
          </xdr:cNvSpPr>
        </xdr:nvSpPr>
        <xdr:spPr bwMode="auto">
          <a:xfrm>
            <a:off x="953" y="501"/>
            <a:ext cx="18" cy="14"/>
          </a:xfrm>
          <a:prstGeom prst="rect">
            <a:avLst/>
          </a:prstGeom>
          <a:solidFill>
            <a:srgbClr val="FAB6CB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43" name="Freeform 49"/>
          <xdr:cNvSpPr>
            <a:spLocks/>
          </xdr:cNvSpPr>
        </xdr:nvSpPr>
        <xdr:spPr bwMode="auto">
          <a:xfrm>
            <a:off x="938" y="456"/>
            <a:ext cx="42" cy="52"/>
          </a:xfrm>
          <a:custGeom>
            <a:avLst/>
            <a:gdLst>
              <a:gd name="T0" fmla="*/ 66 w 107"/>
              <a:gd name="T1" fmla="*/ 127 h 131"/>
              <a:gd name="T2" fmla="*/ 99 w 107"/>
              <a:gd name="T3" fmla="*/ 84 h 131"/>
              <a:gd name="T4" fmla="*/ 101 w 107"/>
              <a:gd name="T5" fmla="*/ 85 h 131"/>
              <a:gd name="T6" fmla="*/ 107 w 107"/>
              <a:gd name="T7" fmla="*/ 69 h 131"/>
              <a:gd name="T8" fmla="*/ 100 w 107"/>
              <a:gd name="T9" fmla="*/ 54 h 131"/>
              <a:gd name="T10" fmla="*/ 100 w 107"/>
              <a:gd name="T11" fmla="*/ 54 h 131"/>
              <a:gd name="T12" fmla="*/ 42 w 107"/>
              <a:gd name="T13" fmla="*/ 7 h 131"/>
              <a:gd name="T14" fmla="*/ 7 w 107"/>
              <a:gd name="T15" fmla="*/ 72 h 131"/>
              <a:gd name="T16" fmla="*/ 6 w 107"/>
              <a:gd name="T17" fmla="*/ 72 h 131"/>
              <a:gd name="T18" fmla="*/ 5 w 107"/>
              <a:gd name="T19" fmla="*/ 89 h 131"/>
              <a:gd name="T20" fmla="*/ 17 w 107"/>
              <a:gd name="T21" fmla="*/ 101 h 131"/>
              <a:gd name="T22" fmla="*/ 18 w 107"/>
              <a:gd name="T23" fmla="*/ 100 h 131"/>
              <a:gd name="T24" fmla="*/ 66 w 107"/>
              <a:gd name="T25" fmla="*/ 127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07" h="131">
                <a:moveTo>
                  <a:pt x="66" y="127"/>
                </a:moveTo>
                <a:cubicBezTo>
                  <a:pt x="83" y="124"/>
                  <a:pt x="96" y="109"/>
                  <a:pt x="99" y="84"/>
                </a:cubicBezTo>
                <a:cubicBezTo>
                  <a:pt x="100" y="85"/>
                  <a:pt x="101" y="85"/>
                  <a:pt x="101" y="85"/>
                </a:cubicBezTo>
                <a:cubicBezTo>
                  <a:pt x="105" y="85"/>
                  <a:pt x="107" y="78"/>
                  <a:pt x="107" y="69"/>
                </a:cubicBezTo>
                <a:cubicBezTo>
                  <a:pt x="107" y="61"/>
                  <a:pt x="104" y="54"/>
                  <a:pt x="100" y="54"/>
                </a:cubicBezTo>
                <a:cubicBezTo>
                  <a:pt x="100" y="54"/>
                  <a:pt x="100" y="54"/>
                  <a:pt x="100" y="54"/>
                </a:cubicBezTo>
                <a:cubicBezTo>
                  <a:pt x="95" y="25"/>
                  <a:pt x="78" y="0"/>
                  <a:pt x="42" y="7"/>
                </a:cubicBezTo>
                <a:cubicBezTo>
                  <a:pt x="6" y="14"/>
                  <a:pt x="0" y="43"/>
                  <a:pt x="7" y="72"/>
                </a:cubicBezTo>
                <a:cubicBezTo>
                  <a:pt x="6" y="72"/>
                  <a:pt x="6" y="72"/>
                  <a:pt x="6" y="72"/>
                </a:cubicBezTo>
                <a:cubicBezTo>
                  <a:pt x="3" y="74"/>
                  <a:pt x="2" y="81"/>
                  <a:pt x="5" y="89"/>
                </a:cubicBezTo>
                <a:cubicBezTo>
                  <a:pt x="8" y="97"/>
                  <a:pt x="13" y="103"/>
                  <a:pt x="17" y="101"/>
                </a:cubicBezTo>
                <a:cubicBezTo>
                  <a:pt x="17" y="101"/>
                  <a:pt x="18" y="101"/>
                  <a:pt x="18" y="100"/>
                </a:cubicBezTo>
                <a:cubicBezTo>
                  <a:pt x="31" y="122"/>
                  <a:pt x="49" y="131"/>
                  <a:pt x="66" y="127"/>
                </a:cubicBezTo>
                <a:close/>
              </a:path>
            </a:pathLst>
          </a:custGeom>
          <a:solidFill>
            <a:srgbClr val="FFC7D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4" name="Freeform 50"/>
          <xdr:cNvSpPr>
            <a:spLocks/>
          </xdr:cNvSpPr>
        </xdr:nvSpPr>
        <xdr:spPr bwMode="auto">
          <a:xfrm>
            <a:off x="938" y="454"/>
            <a:ext cx="39" cy="36"/>
          </a:xfrm>
          <a:custGeom>
            <a:avLst/>
            <a:gdLst>
              <a:gd name="T0" fmla="*/ 100 w 100"/>
              <a:gd name="T1" fmla="*/ 60 h 91"/>
              <a:gd name="T2" fmla="*/ 18 w 100"/>
              <a:gd name="T3" fmla="*/ 24 h 91"/>
              <a:gd name="T4" fmla="*/ 7 w 100"/>
              <a:gd name="T5" fmla="*/ 78 h 91"/>
              <a:gd name="T6" fmla="*/ 17 w 100"/>
              <a:gd name="T7" fmla="*/ 90 h 91"/>
              <a:gd name="T8" fmla="*/ 20 w 100"/>
              <a:gd name="T9" fmla="*/ 84 h 91"/>
              <a:gd name="T10" fmla="*/ 26 w 100"/>
              <a:gd name="T11" fmla="*/ 45 h 91"/>
              <a:gd name="T12" fmla="*/ 48 w 100"/>
              <a:gd name="T13" fmla="*/ 45 h 91"/>
              <a:gd name="T14" fmla="*/ 69 w 100"/>
              <a:gd name="T15" fmla="*/ 36 h 91"/>
              <a:gd name="T16" fmla="*/ 90 w 100"/>
              <a:gd name="T17" fmla="*/ 70 h 91"/>
              <a:gd name="T18" fmla="*/ 94 w 100"/>
              <a:gd name="T19" fmla="*/ 75 h 91"/>
              <a:gd name="T20" fmla="*/ 100 w 100"/>
              <a:gd name="T21" fmla="*/ 60 h 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00" h="91">
                <a:moveTo>
                  <a:pt x="100" y="60"/>
                </a:moveTo>
                <a:cubicBezTo>
                  <a:pt x="93" y="0"/>
                  <a:pt x="38" y="1"/>
                  <a:pt x="18" y="24"/>
                </a:cubicBezTo>
                <a:cubicBezTo>
                  <a:pt x="0" y="33"/>
                  <a:pt x="0" y="58"/>
                  <a:pt x="7" y="78"/>
                </a:cubicBezTo>
                <a:cubicBezTo>
                  <a:pt x="10" y="78"/>
                  <a:pt x="14" y="83"/>
                  <a:pt x="17" y="90"/>
                </a:cubicBezTo>
                <a:cubicBezTo>
                  <a:pt x="19" y="91"/>
                  <a:pt x="21" y="90"/>
                  <a:pt x="20" y="84"/>
                </a:cubicBezTo>
                <a:cubicBezTo>
                  <a:pt x="16" y="66"/>
                  <a:pt x="15" y="51"/>
                  <a:pt x="26" y="45"/>
                </a:cubicBezTo>
                <a:cubicBezTo>
                  <a:pt x="36" y="39"/>
                  <a:pt x="40" y="46"/>
                  <a:pt x="48" y="45"/>
                </a:cubicBezTo>
                <a:cubicBezTo>
                  <a:pt x="57" y="43"/>
                  <a:pt x="58" y="36"/>
                  <a:pt x="69" y="36"/>
                </a:cubicBezTo>
                <a:cubicBezTo>
                  <a:pt x="81" y="37"/>
                  <a:pt x="86" y="53"/>
                  <a:pt x="90" y="70"/>
                </a:cubicBezTo>
                <a:cubicBezTo>
                  <a:pt x="91" y="76"/>
                  <a:pt x="92" y="77"/>
                  <a:pt x="94" y="75"/>
                </a:cubicBezTo>
                <a:cubicBezTo>
                  <a:pt x="94" y="67"/>
                  <a:pt x="97" y="61"/>
                  <a:pt x="100" y="60"/>
                </a:cubicBezTo>
                <a:close/>
              </a:path>
            </a:pathLst>
          </a:custGeom>
          <a:solidFill>
            <a:srgbClr val="27557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" name="Freeform 51"/>
          <xdr:cNvSpPr>
            <a:spLocks/>
          </xdr:cNvSpPr>
        </xdr:nvSpPr>
        <xdr:spPr bwMode="auto">
          <a:xfrm>
            <a:off x="959" y="514"/>
            <a:ext cx="6" cy="11"/>
          </a:xfrm>
          <a:custGeom>
            <a:avLst/>
            <a:gdLst>
              <a:gd name="T0" fmla="*/ 12 w 14"/>
              <a:gd name="T1" fmla="*/ 28 h 28"/>
              <a:gd name="T2" fmla="*/ 14 w 14"/>
              <a:gd name="T3" fmla="*/ 23 h 28"/>
              <a:gd name="T4" fmla="*/ 7 w 14"/>
              <a:gd name="T5" fmla="*/ 0 h 28"/>
              <a:gd name="T6" fmla="*/ 0 w 14"/>
              <a:gd name="T7" fmla="*/ 22 h 28"/>
              <a:gd name="T8" fmla="*/ 2 w 14"/>
              <a:gd name="T9" fmla="*/ 28 h 28"/>
              <a:gd name="T10" fmla="*/ 12 w 14"/>
              <a:gd name="T11" fmla="*/ 28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4" h="28">
                <a:moveTo>
                  <a:pt x="12" y="28"/>
                </a:moveTo>
                <a:cubicBezTo>
                  <a:pt x="14" y="23"/>
                  <a:pt x="14" y="23"/>
                  <a:pt x="14" y="23"/>
                </a:cubicBezTo>
                <a:cubicBezTo>
                  <a:pt x="7" y="0"/>
                  <a:pt x="7" y="0"/>
                  <a:pt x="7" y="0"/>
                </a:cubicBezTo>
                <a:cubicBezTo>
                  <a:pt x="0" y="22"/>
                  <a:pt x="0" y="22"/>
                  <a:pt x="0" y="22"/>
                </a:cubicBezTo>
                <a:cubicBezTo>
                  <a:pt x="2" y="28"/>
                  <a:pt x="2" y="28"/>
                  <a:pt x="2" y="28"/>
                </a:cubicBezTo>
                <a:cubicBezTo>
                  <a:pt x="6" y="28"/>
                  <a:pt x="9" y="28"/>
                  <a:pt x="12" y="28"/>
                </a:cubicBezTo>
                <a:close/>
              </a:path>
            </a:pathLst>
          </a:custGeom>
          <a:solidFill>
            <a:srgbClr val="27557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" name="Freeform 52"/>
          <xdr:cNvSpPr>
            <a:spLocks/>
          </xdr:cNvSpPr>
        </xdr:nvSpPr>
        <xdr:spPr bwMode="auto">
          <a:xfrm>
            <a:off x="950" y="507"/>
            <a:ext cx="12" cy="17"/>
          </a:xfrm>
          <a:custGeom>
            <a:avLst/>
            <a:gdLst>
              <a:gd name="T0" fmla="*/ 3 w 12"/>
              <a:gd name="T1" fmla="*/ 0 h 17"/>
              <a:gd name="T2" fmla="*/ 12 w 12"/>
              <a:gd name="T3" fmla="*/ 7 h 17"/>
              <a:gd name="T4" fmla="*/ 7 w 12"/>
              <a:gd name="T5" fmla="*/ 17 h 17"/>
              <a:gd name="T6" fmla="*/ 0 w 12"/>
              <a:gd name="T7" fmla="*/ 3 h 17"/>
              <a:gd name="T8" fmla="*/ 3 w 12"/>
              <a:gd name="T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2" h="17">
                <a:moveTo>
                  <a:pt x="3" y="0"/>
                </a:moveTo>
                <a:lnTo>
                  <a:pt x="12" y="7"/>
                </a:lnTo>
                <a:lnTo>
                  <a:pt x="7" y="17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7" name="Freeform 53"/>
          <xdr:cNvSpPr>
            <a:spLocks/>
          </xdr:cNvSpPr>
        </xdr:nvSpPr>
        <xdr:spPr bwMode="auto">
          <a:xfrm>
            <a:off x="962" y="507"/>
            <a:ext cx="13" cy="17"/>
          </a:xfrm>
          <a:custGeom>
            <a:avLst/>
            <a:gdLst>
              <a:gd name="T0" fmla="*/ 9 w 13"/>
              <a:gd name="T1" fmla="*/ 0 h 17"/>
              <a:gd name="T2" fmla="*/ 0 w 13"/>
              <a:gd name="T3" fmla="*/ 7 h 17"/>
              <a:gd name="T4" fmla="*/ 5 w 13"/>
              <a:gd name="T5" fmla="*/ 17 h 17"/>
              <a:gd name="T6" fmla="*/ 13 w 13"/>
              <a:gd name="T7" fmla="*/ 3 h 17"/>
              <a:gd name="T8" fmla="*/ 9 w 13"/>
              <a:gd name="T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0" y="7"/>
                </a:lnTo>
                <a:lnTo>
                  <a:pt x="5" y="17"/>
                </a:lnTo>
                <a:lnTo>
                  <a:pt x="13" y="3"/>
                </a:lnTo>
                <a:lnTo>
                  <a:pt x="9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" name="Freeform 54"/>
          <xdr:cNvSpPr>
            <a:spLocks/>
          </xdr:cNvSpPr>
        </xdr:nvSpPr>
        <xdr:spPr bwMode="auto">
          <a:xfrm>
            <a:off x="945" y="465"/>
            <a:ext cx="30" cy="13"/>
          </a:xfrm>
          <a:custGeom>
            <a:avLst/>
            <a:gdLst>
              <a:gd name="T0" fmla="*/ 0 w 75"/>
              <a:gd name="T1" fmla="*/ 9 h 34"/>
              <a:gd name="T2" fmla="*/ 40 w 75"/>
              <a:gd name="T3" fmla="*/ 3 h 34"/>
              <a:gd name="T4" fmla="*/ 75 w 75"/>
              <a:gd name="T5" fmla="*/ 25 h 34"/>
              <a:gd name="T6" fmla="*/ 34 w 75"/>
              <a:gd name="T7" fmla="*/ 31 h 34"/>
              <a:gd name="T8" fmla="*/ 0 w 75"/>
              <a:gd name="T9" fmla="*/ 9 h 3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75" h="34">
                <a:moveTo>
                  <a:pt x="0" y="9"/>
                </a:moveTo>
                <a:cubicBezTo>
                  <a:pt x="10" y="2"/>
                  <a:pt x="25" y="0"/>
                  <a:pt x="40" y="3"/>
                </a:cubicBezTo>
                <a:cubicBezTo>
                  <a:pt x="56" y="6"/>
                  <a:pt x="68" y="14"/>
                  <a:pt x="75" y="25"/>
                </a:cubicBezTo>
                <a:cubicBezTo>
                  <a:pt x="65" y="32"/>
                  <a:pt x="50" y="34"/>
                  <a:pt x="34" y="31"/>
                </a:cubicBezTo>
                <a:cubicBezTo>
                  <a:pt x="19" y="28"/>
                  <a:pt x="6" y="20"/>
                  <a:pt x="0" y="9"/>
                </a:cubicBezTo>
                <a:close/>
              </a:path>
            </a:pathLst>
          </a:custGeom>
          <a:solidFill>
            <a:srgbClr val="27557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" name="Freeform 55"/>
          <xdr:cNvSpPr>
            <a:spLocks/>
          </xdr:cNvSpPr>
        </xdr:nvSpPr>
        <xdr:spPr bwMode="auto">
          <a:xfrm>
            <a:off x="1028" y="510"/>
            <a:ext cx="11" cy="14"/>
          </a:xfrm>
          <a:custGeom>
            <a:avLst/>
            <a:gdLst>
              <a:gd name="T0" fmla="*/ 2 w 29"/>
              <a:gd name="T1" fmla="*/ 34 h 36"/>
              <a:gd name="T2" fmla="*/ 4 w 29"/>
              <a:gd name="T3" fmla="*/ 36 h 36"/>
              <a:gd name="T4" fmla="*/ 7 w 29"/>
              <a:gd name="T5" fmla="*/ 33 h 36"/>
              <a:gd name="T6" fmla="*/ 27 w 29"/>
              <a:gd name="T7" fmla="*/ 12 h 36"/>
              <a:gd name="T8" fmla="*/ 29 w 29"/>
              <a:gd name="T9" fmla="*/ 5 h 36"/>
              <a:gd name="T10" fmla="*/ 25 w 29"/>
              <a:gd name="T11" fmla="*/ 1 h 36"/>
              <a:gd name="T12" fmla="*/ 2 w 29"/>
              <a:gd name="T13" fmla="*/ 25 h 36"/>
              <a:gd name="T14" fmla="*/ 2 w 29"/>
              <a:gd name="T15" fmla="*/ 34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29" h="36">
                <a:moveTo>
                  <a:pt x="2" y="34"/>
                </a:moveTo>
                <a:cubicBezTo>
                  <a:pt x="4" y="36"/>
                  <a:pt x="4" y="36"/>
                  <a:pt x="4" y="36"/>
                </a:cubicBezTo>
                <a:cubicBezTo>
                  <a:pt x="7" y="33"/>
                  <a:pt x="7" y="33"/>
                  <a:pt x="7" y="33"/>
                </a:cubicBezTo>
                <a:cubicBezTo>
                  <a:pt x="27" y="12"/>
                  <a:pt x="27" y="12"/>
                  <a:pt x="27" y="12"/>
                </a:cubicBezTo>
                <a:cubicBezTo>
                  <a:pt x="29" y="10"/>
                  <a:pt x="29" y="7"/>
                  <a:pt x="29" y="5"/>
                </a:cubicBezTo>
                <a:cubicBezTo>
                  <a:pt x="28" y="3"/>
                  <a:pt x="26" y="0"/>
                  <a:pt x="25" y="1"/>
                </a:cubicBezTo>
                <a:cubicBezTo>
                  <a:pt x="2" y="25"/>
                  <a:pt x="2" y="25"/>
                  <a:pt x="2" y="25"/>
                </a:cubicBezTo>
                <a:cubicBezTo>
                  <a:pt x="0" y="27"/>
                  <a:pt x="0" y="31"/>
                  <a:pt x="2" y="34"/>
                </a:cubicBezTo>
                <a:close/>
              </a:path>
            </a:pathLst>
          </a:custGeom>
          <a:solidFill>
            <a:srgbClr val="FFC7D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10</xdr:col>
      <xdr:colOff>429957</xdr:colOff>
      <xdr:row>8</xdr:row>
      <xdr:rowOff>156366</xdr:rowOff>
    </xdr:from>
    <xdr:to>
      <xdr:col>11</xdr:col>
      <xdr:colOff>550333</xdr:colOff>
      <xdr:row>12</xdr:row>
      <xdr:rowOff>80046</xdr:rowOff>
    </xdr:to>
    <xdr:grpSp>
      <xdr:nvGrpSpPr>
        <xdr:cNvPr id="50" name="Group 4"/>
        <xdr:cNvGrpSpPr>
          <a:grpSpLocks noChangeAspect="1"/>
        </xdr:cNvGrpSpPr>
      </xdr:nvGrpSpPr>
      <xdr:grpSpPr bwMode="auto">
        <a:xfrm>
          <a:off x="6553171" y="1680366"/>
          <a:ext cx="732698" cy="685680"/>
          <a:chOff x="1221" y="380"/>
          <a:chExt cx="105" cy="99"/>
        </a:xfrm>
      </xdr:grpSpPr>
      <xdr:sp macro="" textlink="">
        <xdr:nvSpPr>
          <xdr:cNvPr id="51" name="Freeform 25"/>
          <xdr:cNvSpPr>
            <a:spLocks/>
          </xdr:cNvSpPr>
        </xdr:nvSpPr>
        <xdr:spPr bwMode="auto">
          <a:xfrm>
            <a:off x="1221" y="380"/>
            <a:ext cx="105" cy="75"/>
          </a:xfrm>
          <a:custGeom>
            <a:avLst/>
            <a:gdLst>
              <a:gd name="T0" fmla="*/ 105 w 105"/>
              <a:gd name="T1" fmla="*/ 37 h 75"/>
              <a:gd name="T2" fmla="*/ 53 w 105"/>
              <a:gd name="T3" fmla="*/ 75 h 75"/>
              <a:gd name="T4" fmla="*/ 0 w 105"/>
              <a:gd name="T5" fmla="*/ 37 h 75"/>
              <a:gd name="T6" fmla="*/ 53 w 105"/>
              <a:gd name="T7" fmla="*/ 0 h 75"/>
              <a:gd name="T8" fmla="*/ 105 w 105"/>
              <a:gd name="T9" fmla="*/ 37 h 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05" h="75">
                <a:moveTo>
                  <a:pt x="105" y="37"/>
                </a:moveTo>
                <a:lnTo>
                  <a:pt x="53" y="75"/>
                </a:lnTo>
                <a:lnTo>
                  <a:pt x="0" y="37"/>
                </a:lnTo>
                <a:lnTo>
                  <a:pt x="53" y="0"/>
                </a:lnTo>
                <a:lnTo>
                  <a:pt x="105" y="37"/>
                </a:lnTo>
                <a:close/>
              </a:path>
            </a:pathLst>
          </a:custGeom>
          <a:solidFill>
            <a:srgbClr val="D4004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" name="Rectangle 26"/>
          <xdr:cNvSpPr>
            <a:spLocks noChangeArrowheads="1"/>
          </xdr:cNvSpPr>
        </xdr:nvSpPr>
        <xdr:spPr bwMode="auto">
          <a:xfrm>
            <a:off x="1236" y="386"/>
            <a:ext cx="76" cy="93"/>
          </a:xfrm>
          <a:prstGeom prst="rect">
            <a:avLst/>
          </a:prstGeom>
          <a:solidFill>
            <a:srgbClr val="FFFDFA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3" name="Rectangle 27"/>
          <xdr:cNvSpPr>
            <a:spLocks noChangeArrowheads="1"/>
          </xdr:cNvSpPr>
        </xdr:nvSpPr>
        <xdr:spPr bwMode="auto">
          <a:xfrm>
            <a:off x="1247" y="399"/>
            <a:ext cx="22" cy="4"/>
          </a:xfrm>
          <a:prstGeom prst="rect">
            <a:avLst/>
          </a:prstGeom>
          <a:solidFill>
            <a:srgbClr val="FFB8C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4" name="Rectangle 28"/>
          <xdr:cNvSpPr>
            <a:spLocks noChangeArrowheads="1"/>
          </xdr:cNvSpPr>
        </xdr:nvSpPr>
        <xdr:spPr bwMode="auto">
          <a:xfrm>
            <a:off x="1247" y="408"/>
            <a:ext cx="53" cy="4"/>
          </a:xfrm>
          <a:prstGeom prst="rect">
            <a:avLst/>
          </a:prstGeom>
          <a:solidFill>
            <a:srgbClr val="FFB8C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5" name="Rectangle 29"/>
          <xdr:cNvSpPr>
            <a:spLocks noChangeArrowheads="1"/>
          </xdr:cNvSpPr>
        </xdr:nvSpPr>
        <xdr:spPr bwMode="auto">
          <a:xfrm>
            <a:off x="1247" y="415"/>
            <a:ext cx="53" cy="5"/>
          </a:xfrm>
          <a:prstGeom prst="rect">
            <a:avLst/>
          </a:prstGeom>
          <a:solidFill>
            <a:srgbClr val="FFB8C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6" name="Rectangle 30"/>
          <xdr:cNvSpPr>
            <a:spLocks noChangeArrowheads="1"/>
          </xdr:cNvSpPr>
        </xdr:nvSpPr>
        <xdr:spPr bwMode="auto">
          <a:xfrm>
            <a:off x="1247" y="424"/>
            <a:ext cx="53" cy="4"/>
          </a:xfrm>
          <a:prstGeom prst="rect">
            <a:avLst/>
          </a:prstGeom>
          <a:solidFill>
            <a:srgbClr val="FFB8C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7" name="Rectangle 31"/>
          <xdr:cNvSpPr>
            <a:spLocks noChangeArrowheads="1"/>
          </xdr:cNvSpPr>
        </xdr:nvSpPr>
        <xdr:spPr bwMode="auto">
          <a:xfrm>
            <a:off x="1247" y="432"/>
            <a:ext cx="53" cy="4"/>
          </a:xfrm>
          <a:prstGeom prst="rect">
            <a:avLst/>
          </a:prstGeom>
          <a:solidFill>
            <a:srgbClr val="FFB8C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8" name="Rectangle 32"/>
          <xdr:cNvSpPr>
            <a:spLocks noChangeArrowheads="1"/>
          </xdr:cNvSpPr>
        </xdr:nvSpPr>
        <xdr:spPr bwMode="auto">
          <a:xfrm>
            <a:off x="1247" y="440"/>
            <a:ext cx="53" cy="5"/>
          </a:xfrm>
          <a:prstGeom prst="rect">
            <a:avLst/>
          </a:prstGeom>
          <a:solidFill>
            <a:srgbClr val="FFB8C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59" name="Rectangle 33"/>
          <xdr:cNvSpPr>
            <a:spLocks noChangeArrowheads="1"/>
          </xdr:cNvSpPr>
        </xdr:nvSpPr>
        <xdr:spPr bwMode="auto">
          <a:xfrm>
            <a:off x="1247" y="448"/>
            <a:ext cx="53" cy="5"/>
          </a:xfrm>
          <a:prstGeom prst="rect">
            <a:avLst/>
          </a:prstGeom>
          <a:solidFill>
            <a:srgbClr val="FFB8C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0" name="Freeform 34"/>
          <xdr:cNvSpPr>
            <a:spLocks/>
          </xdr:cNvSpPr>
        </xdr:nvSpPr>
        <xdr:spPr bwMode="auto">
          <a:xfrm>
            <a:off x="1221" y="417"/>
            <a:ext cx="105" cy="62"/>
          </a:xfrm>
          <a:custGeom>
            <a:avLst/>
            <a:gdLst>
              <a:gd name="T0" fmla="*/ 0 w 105"/>
              <a:gd name="T1" fmla="*/ 62 h 62"/>
              <a:gd name="T2" fmla="*/ 105 w 105"/>
              <a:gd name="T3" fmla="*/ 62 h 62"/>
              <a:gd name="T4" fmla="*/ 105 w 105"/>
              <a:gd name="T5" fmla="*/ 0 h 62"/>
              <a:gd name="T6" fmla="*/ 53 w 105"/>
              <a:gd name="T7" fmla="*/ 38 h 62"/>
              <a:gd name="T8" fmla="*/ 0 w 105"/>
              <a:gd name="T9" fmla="*/ 0 h 62"/>
              <a:gd name="T10" fmla="*/ 0 w 105"/>
              <a:gd name="T11" fmla="*/ 62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05" h="62">
                <a:moveTo>
                  <a:pt x="0" y="62"/>
                </a:moveTo>
                <a:lnTo>
                  <a:pt x="105" y="62"/>
                </a:lnTo>
                <a:lnTo>
                  <a:pt x="105" y="0"/>
                </a:lnTo>
                <a:lnTo>
                  <a:pt x="53" y="38"/>
                </a:lnTo>
                <a:lnTo>
                  <a:pt x="0" y="0"/>
                </a:lnTo>
                <a:lnTo>
                  <a:pt x="0" y="62"/>
                </a:lnTo>
                <a:close/>
              </a:path>
            </a:pathLst>
          </a:custGeom>
          <a:solidFill>
            <a:srgbClr val="ED396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" name="Freeform 35"/>
          <xdr:cNvSpPr>
            <a:spLocks/>
          </xdr:cNvSpPr>
        </xdr:nvSpPr>
        <xdr:spPr bwMode="auto">
          <a:xfrm>
            <a:off x="1221" y="448"/>
            <a:ext cx="105" cy="31"/>
          </a:xfrm>
          <a:custGeom>
            <a:avLst/>
            <a:gdLst>
              <a:gd name="T0" fmla="*/ 0 w 105"/>
              <a:gd name="T1" fmla="*/ 31 h 31"/>
              <a:gd name="T2" fmla="*/ 105 w 105"/>
              <a:gd name="T3" fmla="*/ 31 h 31"/>
              <a:gd name="T4" fmla="*/ 62 w 105"/>
              <a:gd name="T5" fmla="*/ 0 h 31"/>
              <a:gd name="T6" fmla="*/ 43 w 105"/>
              <a:gd name="T7" fmla="*/ 0 h 31"/>
              <a:gd name="T8" fmla="*/ 43 w 105"/>
              <a:gd name="T9" fmla="*/ 0 h 31"/>
              <a:gd name="T10" fmla="*/ 0 w 105"/>
              <a:gd name="T11" fmla="*/ 31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05" h="31">
                <a:moveTo>
                  <a:pt x="0" y="31"/>
                </a:moveTo>
                <a:lnTo>
                  <a:pt x="105" y="31"/>
                </a:lnTo>
                <a:lnTo>
                  <a:pt x="62" y="0"/>
                </a:lnTo>
                <a:lnTo>
                  <a:pt x="43" y="0"/>
                </a:lnTo>
                <a:lnTo>
                  <a:pt x="43" y="0"/>
                </a:lnTo>
                <a:lnTo>
                  <a:pt x="0" y="31"/>
                </a:lnTo>
                <a:close/>
              </a:path>
            </a:pathLst>
          </a:custGeom>
          <a:solidFill>
            <a:srgbClr val="D4004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8</xdr:col>
      <xdr:colOff>83611</xdr:colOff>
      <xdr:row>8</xdr:row>
      <xdr:rowOff>109451</xdr:rowOff>
    </xdr:from>
    <xdr:to>
      <xdr:col>9</xdr:col>
      <xdr:colOff>52918</xdr:colOff>
      <xdr:row>12</xdr:row>
      <xdr:rowOff>185652</xdr:rowOff>
    </xdr:to>
    <xdr:grpSp>
      <xdr:nvGrpSpPr>
        <xdr:cNvPr id="62" name="Group 26"/>
        <xdr:cNvGrpSpPr>
          <a:grpSpLocks noChangeAspect="1"/>
        </xdr:cNvGrpSpPr>
      </xdr:nvGrpSpPr>
      <xdr:grpSpPr bwMode="auto">
        <a:xfrm>
          <a:off x="4982182" y="1633451"/>
          <a:ext cx="581629" cy="838201"/>
          <a:chOff x="1024" y="320"/>
          <a:chExt cx="67" cy="96"/>
        </a:xfrm>
      </xdr:grpSpPr>
      <xdr:sp macro="" textlink="">
        <xdr:nvSpPr>
          <xdr:cNvPr id="63" name="Freeform 31"/>
          <xdr:cNvSpPr>
            <a:spLocks/>
          </xdr:cNvSpPr>
        </xdr:nvSpPr>
        <xdr:spPr bwMode="auto">
          <a:xfrm>
            <a:off x="1024" y="320"/>
            <a:ext cx="67" cy="96"/>
          </a:xfrm>
          <a:custGeom>
            <a:avLst/>
            <a:gdLst>
              <a:gd name="T0" fmla="*/ 136 w 171"/>
              <a:gd name="T1" fmla="*/ 0 h 244"/>
              <a:gd name="T2" fmla="*/ 35 w 171"/>
              <a:gd name="T3" fmla="*/ 0 h 244"/>
              <a:gd name="T4" fmla="*/ 0 w 171"/>
              <a:gd name="T5" fmla="*/ 35 h 244"/>
              <a:gd name="T6" fmla="*/ 0 w 171"/>
              <a:gd name="T7" fmla="*/ 208 h 244"/>
              <a:gd name="T8" fmla="*/ 35 w 171"/>
              <a:gd name="T9" fmla="*/ 244 h 244"/>
              <a:gd name="T10" fmla="*/ 136 w 171"/>
              <a:gd name="T11" fmla="*/ 244 h 244"/>
              <a:gd name="T12" fmla="*/ 171 w 171"/>
              <a:gd name="T13" fmla="*/ 208 h 244"/>
              <a:gd name="T14" fmla="*/ 171 w 171"/>
              <a:gd name="T15" fmla="*/ 35 h 244"/>
              <a:gd name="T16" fmla="*/ 136 w 171"/>
              <a:gd name="T17" fmla="*/ 0 h 2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71" h="244">
                <a:moveTo>
                  <a:pt x="136" y="0"/>
                </a:moveTo>
                <a:cubicBezTo>
                  <a:pt x="35" y="0"/>
                  <a:pt x="35" y="0"/>
                  <a:pt x="35" y="0"/>
                </a:cubicBezTo>
                <a:cubicBezTo>
                  <a:pt x="16" y="0"/>
                  <a:pt x="0" y="16"/>
                  <a:pt x="0" y="35"/>
                </a:cubicBezTo>
                <a:cubicBezTo>
                  <a:pt x="0" y="208"/>
                  <a:pt x="0" y="208"/>
                  <a:pt x="0" y="208"/>
                </a:cubicBezTo>
                <a:cubicBezTo>
                  <a:pt x="0" y="228"/>
                  <a:pt x="16" y="244"/>
                  <a:pt x="35" y="244"/>
                </a:cubicBezTo>
                <a:cubicBezTo>
                  <a:pt x="136" y="244"/>
                  <a:pt x="136" y="244"/>
                  <a:pt x="136" y="244"/>
                </a:cubicBezTo>
                <a:cubicBezTo>
                  <a:pt x="155" y="244"/>
                  <a:pt x="171" y="228"/>
                  <a:pt x="171" y="208"/>
                </a:cubicBezTo>
                <a:cubicBezTo>
                  <a:pt x="171" y="35"/>
                  <a:pt x="171" y="35"/>
                  <a:pt x="171" y="35"/>
                </a:cubicBezTo>
                <a:cubicBezTo>
                  <a:pt x="171" y="16"/>
                  <a:pt x="155" y="0"/>
                  <a:pt x="136" y="0"/>
                </a:cubicBezTo>
                <a:close/>
              </a:path>
            </a:pathLst>
          </a:custGeom>
          <a:solidFill>
            <a:srgbClr val="27557D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Freeform 32"/>
          <xdr:cNvSpPr>
            <a:spLocks/>
          </xdr:cNvSpPr>
        </xdr:nvSpPr>
        <xdr:spPr bwMode="auto">
          <a:xfrm>
            <a:off x="1028" y="328"/>
            <a:ext cx="58" cy="79"/>
          </a:xfrm>
          <a:custGeom>
            <a:avLst/>
            <a:gdLst>
              <a:gd name="T0" fmla="*/ 146 w 147"/>
              <a:gd name="T1" fmla="*/ 0 h 201"/>
              <a:gd name="T2" fmla="*/ 1 w 147"/>
              <a:gd name="T3" fmla="*/ 0 h 201"/>
              <a:gd name="T4" fmla="*/ 0 w 147"/>
              <a:gd name="T5" fmla="*/ 1 h 201"/>
              <a:gd name="T6" fmla="*/ 0 w 147"/>
              <a:gd name="T7" fmla="*/ 201 h 201"/>
              <a:gd name="T8" fmla="*/ 1 w 147"/>
              <a:gd name="T9" fmla="*/ 201 h 201"/>
              <a:gd name="T10" fmla="*/ 146 w 147"/>
              <a:gd name="T11" fmla="*/ 201 h 201"/>
              <a:gd name="T12" fmla="*/ 147 w 147"/>
              <a:gd name="T13" fmla="*/ 201 h 201"/>
              <a:gd name="T14" fmla="*/ 147 w 147"/>
              <a:gd name="T15" fmla="*/ 1 h 201"/>
              <a:gd name="T16" fmla="*/ 146 w 147"/>
              <a:gd name="T17" fmla="*/ 0 h 20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47" h="201">
                <a:moveTo>
                  <a:pt x="146" y="0"/>
                </a:moveTo>
                <a:cubicBezTo>
                  <a:pt x="1" y="0"/>
                  <a:pt x="1" y="0"/>
                  <a:pt x="1" y="0"/>
                </a:cubicBezTo>
                <a:cubicBezTo>
                  <a:pt x="0" y="0"/>
                  <a:pt x="0" y="0"/>
                  <a:pt x="0" y="1"/>
                </a:cubicBezTo>
                <a:cubicBezTo>
                  <a:pt x="0" y="201"/>
                  <a:pt x="0" y="201"/>
                  <a:pt x="0" y="201"/>
                </a:cubicBezTo>
                <a:cubicBezTo>
                  <a:pt x="0" y="201"/>
                  <a:pt x="0" y="201"/>
                  <a:pt x="1" y="201"/>
                </a:cubicBezTo>
                <a:cubicBezTo>
                  <a:pt x="146" y="201"/>
                  <a:pt x="146" y="201"/>
                  <a:pt x="146" y="201"/>
                </a:cubicBezTo>
                <a:cubicBezTo>
                  <a:pt x="146" y="201"/>
                  <a:pt x="147" y="201"/>
                  <a:pt x="147" y="201"/>
                </a:cubicBezTo>
                <a:cubicBezTo>
                  <a:pt x="147" y="1"/>
                  <a:pt x="147" y="1"/>
                  <a:pt x="147" y="1"/>
                </a:cubicBezTo>
                <a:cubicBezTo>
                  <a:pt x="147" y="0"/>
                  <a:pt x="146" y="0"/>
                  <a:pt x="146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5" name="Freeform 33"/>
          <xdr:cNvSpPr>
            <a:spLocks/>
          </xdr:cNvSpPr>
        </xdr:nvSpPr>
        <xdr:spPr bwMode="auto">
          <a:xfrm>
            <a:off x="1049" y="323"/>
            <a:ext cx="16" cy="1"/>
          </a:xfrm>
          <a:custGeom>
            <a:avLst/>
            <a:gdLst>
              <a:gd name="T0" fmla="*/ 39 w 41"/>
              <a:gd name="T1" fmla="*/ 0 h 3"/>
              <a:gd name="T2" fmla="*/ 2 w 41"/>
              <a:gd name="T3" fmla="*/ 0 h 3"/>
              <a:gd name="T4" fmla="*/ 0 w 41"/>
              <a:gd name="T5" fmla="*/ 2 h 3"/>
              <a:gd name="T6" fmla="*/ 0 w 41"/>
              <a:gd name="T7" fmla="*/ 2 h 3"/>
              <a:gd name="T8" fmla="*/ 2 w 41"/>
              <a:gd name="T9" fmla="*/ 3 h 3"/>
              <a:gd name="T10" fmla="*/ 39 w 41"/>
              <a:gd name="T11" fmla="*/ 3 h 3"/>
              <a:gd name="T12" fmla="*/ 41 w 41"/>
              <a:gd name="T13" fmla="*/ 2 h 3"/>
              <a:gd name="T14" fmla="*/ 41 w 41"/>
              <a:gd name="T15" fmla="*/ 2 h 3"/>
              <a:gd name="T16" fmla="*/ 39 w 41"/>
              <a:gd name="T1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1" h="3">
                <a:moveTo>
                  <a:pt x="39" y="0"/>
                </a:moveTo>
                <a:cubicBezTo>
                  <a:pt x="2" y="0"/>
                  <a:pt x="2" y="0"/>
                  <a:pt x="2" y="0"/>
                </a:cubicBezTo>
                <a:cubicBezTo>
                  <a:pt x="1" y="0"/>
                  <a:pt x="0" y="1"/>
                  <a:pt x="0" y="2"/>
                </a:cubicBezTo>
                <a:cubicBezTo>
                  <a:pt x="0" y="2"/>
                  <a:pt x="0" y="2"/>
                  <a:pt x="0" y="2"/>
                </a:cubicBezTo>
                <a:cubicBezTo>
                  <a:pt x="0" y="3"/>
                  <a:pt x="1" y="3"/>
                  <a:pt x="2" y="3"/>
                </a:cubicBezTo>
                <a:cubicBezTo>
                  <a:pt x="39" y="3"/>
                  <a:pt x="39" y="3"/>
                  <a:pt x="39" y="3"/>
                </a:cubicBezTo>
                <a:cubicBezTo>
                  <a:pt x="40" y="3"/>
                  <a:pt x="41" y="3"/>
                  <a:pt x="41" y="2"/>
                </a:cubicBezTo>
                <a:cubicBezTo>
                  <a:pt x="41" y="2"/>
                  <a:pt x="41" y="2"/>
                  <a:pt x="41" y="2"/>
                </a:cubicBezTo>
                <a:cubicBezTo>
                  <a:pt x="41" y="1"/>
                  <a:pt x="40" y="0"/>
                  <a:pt x="39" y="0"/>
                </a:cubicBez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" name="Oval 34"/>
          <xdr:cNvSpPr>
            <a:spLocks noChangeArrowheads="1"/>
          </xdr:cNvSpPr>
        </xdr:nvSpPr>
        <xdr:spPr bwMode="auto">
          <a:xfrm>
            <a:off x="1055" y="409"/>
            <a:ext cx="5" cy="5"/>
          </a:xfrm>
          <a:prstGeom prst="ellipse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4</xdr:col>
      <xdr:colOff>24342</xdr:colOff>
      <xdr:row>4</xdr:row>
      <xdr:rowOff>153458</xdr:rowOff>
    </xdr:from>
    <xdr:to>
      <xdr:col>11</xdr:col>
      <xdr:colOff>21166</xdr:colOff>
      <xdr:row>7</xdr:row>
      <xdr:rowOff>179918</xdr:rowOff>
    </xdr:to>
    <xdr:sp macro="" textlink="">
      <xdr:nvSpPr>
        <xdr:cNvPr id="67" name="TextBox 7"/>
        <xdr:cNvSpPr txBox="1"/>
      </xdr:nvSpPr>
      <xdr:spPr>
        <a:xfrm>
          <a:off x="2462742" y="915458"/>
          <a:ext cx="4264024" cy="597960"/>
        </a:xfrm>
        <a:prstGeom prst="rect">
          <a:avLst/>
        </a:prstGeom>
        <a:noFill/>
        <a:ln w="9525" cmpd="sng">
          <a:noFill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2400" b="1" cap="none" spc="0">
              <a:ln w="19050">
                <a:solidFill>
                  <a:schemeClr val="tx2">
                    <a:lumMod val="75000"/>
                  </a:schemeClr>
                </a:solidFill>
                <a:prstDash val="solid"/>
              </a:ln>
              <a:solidFill>
                <a:schemeClr val="bg2">
                  <a:lumMod val="90000"/>
                </a:schemeClr>
              </a:solidFill>
              <a:effectLst>
                <a:glow rad="101600">
                  <a:schemeClr val="accent5">
                    <a:satMod val="175000"/>
                    <a:alpha val="40000"/>
                  </a:schemeClr>
                </a:glow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latin typeface="Showcard Gothic" panose="04020904020102020604" pitchFamily="82" charset="0"/>
            </a:rPr>
            <a:t>Marketing  Infographics</a:t>
          </a:r>
        </a:p>
      </xdr:txBody>
    </xdr:sp>
    <xdr:clientData/>
  </xdr:twoCellAnchor>
  <xdr:twoCellAnchor>
    <xdr:from>
      <xdr:col>2</xdr:col>
      <xdr:colOff>331258</xdr:colOff>
      <xdr:row>13</xdr:row>
      <xdr:rowOff>15875</xdr:rowOff>
    </xdr:from>
    <xdr:to>
      <xdr:col>4</xdr:col>
      <xdr:colOff>222250</xdr:colOff>
      <xdr:row>14</xdr:row>
      <xdr:rowOff>168275</xdr:rowOff>
    </xdr:to>
    <xdr:sp macro="" textlink="$C$29">
      <xdr:nvSpPr>
        <xdr:cNvPr id="68" name="TextBox 9"/>
        <xdr:cNvSpPr txBox="1"/>
      </xdr:nvSpPr>
      <xdr:spPr>
        <a:xfrm>
          <a:off x="1550458" y="2492375"/>
          <a:ext cx="1110192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C46444C4-CFFF-46ED-AFEE-982CC03972AF}" type="TxLink">
            <a:rPr lang="en-US" sz="1400" b="1" i="0" u="none" strike="noStrike" cap="none" spc="0">
              <a:ln w="12700">
                <a:solidFill>
                  <a:schemeClr val="tx2">
                    <a:lumMod val="75000"/>
                  </a:schemeClr>
                </a:solidFill>
                <a:prstDash val="solid"/>
              </a:ln>
              <a:solidFill>
                <a:schemeClr val="bg2">
                  <a:lumMod val="90000"/>
                </a:schemeClr>
              </a:solidFill>
              <a:effectLst>
                <a:innerShdw blurRad="177800">
                  <a:schemeClr val="accent3">
                    <a:lumMod val="50000"/>
                  </a:schemeClr>
                </a:innerShdw>
              </a:effectLst>
              <a:latin typeface="Impact" panose="020B0806030902050204" pitchFamily="34" charset="0"/>
            </a:rPr>
            <a:pPr/>
            <a:t>Campaign 1</a:t>
          </a:fld>
          <a:endParaRPr lang="hu-HU" sz="1400" b="1" cap="none" spc="0">
            <a:ln w="12700">
              <a:solidFill>
                <a:schemeClr val="tx2">
                  <a:lumMod val="75000"/>
                </a:schemeClr>
              </a:solidFill>
              <a:prstDash val="solid"/>
            </a:ln>
            <a:solidFill>
              <a:schemeClr val="bg2">
                <a:lumMod val="90000"/>
              </a:schemeClr>
            </a:solidFill>
            <a:effectLst>
              <a:innerShdw blurRad="177800">
                <a:schemeClr val="accent3">
                  <a:lumMod val="50000"/>
                </a:schemeClr>
              </a:inn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5</xdr:col>
      <xdr:colOff>30687</xdr:colOff>
      <xdr:row>13</xdr:row>
      <xdr:rowOff>27517</xdr:rowOff>
    </xdr:from>
    <xdr:to>
      <xdr:col>6</xdr:col>
      <xdr:colOff>486829</xdr:colOff>
      <xdr:row>14</xdr:row>
      <xdr:rowOff>179917</xdr:rowOff>
    </xdr:to>
    <xdr:sp macro="" textlink="$F$29">
      <xdr:nvSpPr>
        <xdr:cNvPr id="69" name="TextBox 83"/>
        <xdr:cNvSpPr txBox="1"/>
      </xdr:nvSpPr>
      <xdr:spPr>
        <a:xfrm>
          <a:off x="3078687" y="2504017"/>
          <a:ext cx="1065742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A504FBF7-428F-4F56-B017-D1EF4055A218}" type="TxLink">
            <a:rPr lang="en-US" sz="1400" b="0" i="0" u="none" strike="noStrike">
              <a:ln w="3175">
                <a:solidFill>
                  <a:schemeClr val="tx2">
                    <a:lumMod val="75000"/>
                  </a:schemeClr>
                </a:solidFill>
              </a:ln>
              <a:solidFill>
                <a:schemeClr val="bg2">
                  <a:lumMod val="90000"/>
                </a:schemeClr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latin typeface="Impact" panose="020B0806030902050204" pitchFamily="34" charset="0"/>
            </a:rPr>
            <a:pPr/>
            <a:t>Campaign 2</a:t>
          </a:fld>
          <a:endParaRPr lang="hu-HU" sz="1400" b="1">
            <a:ln w="3175">
              <a:solidFill>
                <a:schemeClr val="tx2">
                  <a:lumMod val="75000"/>
                </a:schemeClr>
              </a:solidFill>
            </a:ln>
            <a:solidFill>
              <a:schemeClr val="bg2">
                <a:lumMod val="90000"/>
              </a:schemeClr>
            </a:solidFill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7</xdr:col>
      <xdr:colOff>395817</xdr:colOff>
      <xdr:row>13</xdr:row>
      <xdr:rowOff>37042</xdr:rowOff>
    </xdr:from>
    <xdr:to>
      <xdr:col>9</xdr:col>
      <xdr:colOff>306917</xdr:colOff>
      <xdr:row>14</xdr:row>
      <xdr:rowOff>189442</xdr:rowOff>
    </xdr:to>
    <xdr:sp macro="" textlink="$I$29">
      <xdr:nvSpPr>
        <xdr:cNvPr id="70" name="TextBox 84"/>
        <xdr:cNvSpPr txBox="1"/>
      </xdr:nvSpPr>
      <xdr:spPr>
        <a:xfrm>
          <a:off x="4663017" y="2513542"/>
          <a:ext cx="113030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2474162-8609-447B-A4AB-240D59995073}" type="TxLink">
            <a:rPr lang="en-US" sz="1400" b="0" i="0" u="none" strike="noStrike">
              <a:ln w="3175">
                <a:solidFill>
                  <a:schemeClr val="tx2">
                    <a:lumMod val="75000"/>
                  </a:schemeClr>
                </a:solidFill>
              </a:ln>
              <a:solidFill>
                <a:schemeClr val="bg2">
                  <a:lumMod val="90000"/>
                </a:schemeClr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latin typeface="Impact" panose="020B0806030902050204" pitchFamily="34" charset="0"/>
            </a:rPr>
            <a:pPr/>
            <a:t>Campaign 3</a:t>
          </a:fld>
          <a:endParaRPr lang="hu-HU" sz="1400" b="1">
            <a:ln w="3175">
              <a:solidFill>
                <a:schemeClr val="tx2">
                  <a:lumMod val="75000"/>
                </a:schemeClr>
              </a:solidFill>
            </a:ln>
            <a:solidFill>
              <a:schemeClr val="bg2">
                <a:lumMod val="90000"/>
              </a:schemeClr>
            </a:solidFill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10</xdr:col>
      <xdr:colOff>258233</xdr:colOff>
      <xdr:row>13</xdr:row>
      <xdr:rowOff>38100</xdr:rowOff>
    </xdr:from>
    <xdr:to>
      <xdr:col>12</xdr:col>
      <xdr:colOff>127000</xdr:colOff>
      <xdr:row>15</xdr:row>
      <xdr:rowOff>0</xdr:rowOff>
    </xdr:to>
    <xdr:sp macro="" textlink="$L$29">
      <xdr:nvSpPr>
        <xdr:cNvPr id="71" name="TextBox 86"/>
        <xdr:cNvSpPr txBox="1"/>
      </xdr:nvSpPr>
      <xdr:spPr>
        <a:xfrm>
          <a:off x="6354233" y="2514600"/>
          <a:ext cx="1087967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43DAE80-D6F9-4BD5-AD3E-43108749A893}" type="TxLink">
            <a:rPr lang="en-US" sz="1400" b="0" i="0" u="none" strike="noStrike">
              <a:ln w="3175">
                <a:solidFill>
                  <a:schemeClr val="tx2">
                    <a:lumMod val="75000"/>
                  </a:schemeClr>
                </a:solidFill>
              </a:ln>
              <a:solidFill>
                <a:schemeClr val="bg2">
                  <a:lumMod val="90000"/>
                </a:schemeClr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latin typeface="Impact" panose="020B0806030902050204" pitchFamily="34" charset="0"/>
            </a:rPr>
            <a:pPr/>
            <a:t>Campaign 4</a:t>
          </a:fld>
          <a:endParaRPr lang="hu-HU" sz="1400" b="1">
            <a:ln w="3175">
              <a:solidFill>
                <a:schemeClr val="tx2">
                  <a:lumMod val="75000"/>
                </a:schemeClr>
              </a:solidFill>
            </a:ln>
            <a:solidFill>
              <a:schemeClr val="bg2">
                <a:lumMod val="90000"/>
              </a:schemeClr>
            </a:solidFill>
            <a:effectLst>
              <a:outerShdw blurRad="63500" sx="102000" sy="102000" algn="ctr" rotWithShape="0">
                <a:prstClr val="black">
                  <a:alpha val="40000"/>
                </a:prstClr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2</xdr:col>
      <xdr:colOff>42332</xdr:colOff>
      <xdr:row>14</xdr:row>
      <xdr:rowOff>10583</xdr:rowOff>
    </xdr:from>
    <xdr:to>
      <xdr:col>4</xdr:col>
      <xdr:colOff>465667</xdr:colOff>
      <xdr:row>22</xdr:row>
      <xdr:rowOff>63499</xdr:rowOff>
    </xdr:to>
    <xdr:grpSp>
      <xdr:nvGrpSpPr>
        <xdr:cNvPr id="72" name="Csoportba foglalás 1"/>
        <xdr:cNvGrpSpPr/>
      </xdr:nvGrpSpPr>
      <xdr:grpSpPr>
        <a:xfrm>
          <a:off x="1266975" y="2677583"/>
          <a:ext cx="1647978" cy="1576916"/>
          <a:chOff x="6038850" y="1619250"/>
          <a:chExt cx="2447925" cy="2343150"/>
        </a:xfrm>
        <a:effectLst>
          <a:outerShdw blurRad="127000" dist="127000" dir="5400000" algn="t" rotWithShape="0">
            <a:prstClr val="black">
              <a:alpha val="40000"/>
            </a:prstClr>
          </a:outerShdw>
        </a:effectLst>
      </xdr:grpSpPr>
      <xdr:grpSp>
        <xdr:nvGrpSpPr>
          <xdr:cNvPr id="73" name="Csoportba foglalás 2"/>
          <xdr:cNvGrpSpPr/>
        </xdr:nvGrpSpPr>
        <xdr:grpSpPr>
          <a:xfrm>
            <a:off x="6105525" y="1619250"/>
            <a:ext cx="2381250" cy="2343150"/>
            <a:chOff x="10429875" y="4343400"/>
            <a:chExt cx="1724237" cy="1609725"/>
          </a:xfrm>
        </xdr:grpSpPr>
        <xdr:pic>
          <xdr:nvPicPr>
            <xdr:cNvPr id="75" name="Picture 4"/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flipH="1">
              <a:off x="10429875" y="4343400"/>
              <a:ext cx="1724237" cy="1609725"/>
            </a:xfrm>
            <a:prstGeom prst="rect">
              <a:avLst/>
            </a:prstGeom>
          </xdr:spPr>
        </xdr:pic>
        <xdr:sp macro="" textlink="">
          <xdr:nvSpPr>
            <xdr:cNvPr id="76" name="Dial Needle Circle"/>
            <xdr:cNvSpPr/>
          </xdr:nvSpPr>
          <xdr:spPr bwMode="auto">
            <a:xfrm>
              <a:off x="11172825" y="5067300"/>
              <a:ext cx="180975" cy="180976"/>
            </a:xfrm>
            <a:prstGeom prst="ellipse">
              <a:avLst/>
            </a:prstGeom>
            <a:solidFill>
              <a:schemeClr val="tx1">
                <a:lumMod val="85000"/>
                <a:lumOff val="15000"/>
              </a:schemeClr>
            </a:solidFill>
            <a:ln>
              <a:noFill/>
            </a:ln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scene3d>
              <a:camera prst="orthographicFront">
                <a:rot lat="0" lon="0" rev="0"/>
              </a:camera>
              <a:lightRig rig="contrasting" dir="t">
                <a:rot lat="0" lon="0" rev="1500000"/>
              </a:lightRig>
            </a:scene3d>
            <a:sp3d prstMaterial="metal">
              <a:bevelT w="88900" h="88900" prst="coolSlant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en-US"/>
            </a:p>
          </xdr:txBody>
        </xdr:sp>
      </xdr:grpSp>
      <xdr:graphicFrame macro="">
        <xdr:nvGraphicFramePr>
          <xdr:cNvPr id="74" name="Chart 23"/>
          <xdr:cNvGraphicFramePr>
            <a:graphicFrameLocks/>
          </xdr:cNvGraphicFramePr>
        </xdr:nvGraphicFramePr>
        <xdr:xfrm>
          <a:off x="6038850" y="1895475"/>
          <a:ext cx="2447925" cy="17716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4</xdr:col>
      <xdr:colOff>311149</xdr:colOff>
      <xdr:row>14</xdr:row>
      <xdr:rowOff>10584</xdr:rowOff>
    </xdr:from>
    <xdr:to>
      <xdr:col>7</xdr:col>
      <xdr:colOff>158751</xdr:colOff>
      <xdr:row>22</xdr:row>
      <xdr:rowOff>116417</xdr:rowOff>
    </xdr:to>
    <xdr:grpSp>
      <xdr:nvGrpSpPr>
        <xdr:cNvPr id="77" name="Csoportba foglalás 1"/>
        <xdr:cNvGrpSpPr/>
      </xdr:nvGrpSpPr>
      <xdr:grpSpPr>
        <a:xfrm>
          <a:off x="2760435" y="2677584"/>
          <a:ext cx="1684566" cy="1629833"/>
          <a:chOff x="6038850" y="1619250"/>
          <a:chExt cx="2447925" cy="2343150"/>
        </a:xfrm>
        <a:effectLst>
          <a:outerShdw blurRad="127000" dist="127000" dir="5400000" algn="t" rotWithShape="0">
            <a:prstClr val="black">
              <a:alpha val="40000"/>
            </a:prstClr>
          </a:outerShdw>
        </a:effectLst>
      </xdr:grpSpPr>
      <xdr:grpSp>
        <xdr:nvGrpSpPr>
          <xdr:cNvPr id="78" name="Csoportba foglalás 2"/>
          <xdr:cNvGrpSpPr/>
        </xdr:nvGrpSpPr>
        <xdr:grpSpPr>
          <a:xfrm>
            <a:off x="6105525" y="1619250"/>
            <a:ext cx="2381250" cy="2343150"/>
            <a:chOff x="10429875" y="4343400"/>
            <a:chExt cx="1724237" cy="1609725"/>
          </a:xfrm>
        </xdr:grpSpPr>
        <xdr:pic>
          <xdr:nvPicPr>
            <xdr:cNvPr id="80" name="Picture 4"/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flipH="1">
              <a:off x="10429875" y="4343400"/>
              <a:ext cx="1724237" cy="1609725"/>
            </a:xfrm>
            <a:prstGeom prst="rect">
              <a:avLst/>
            </a:prstGeom>
          </xdr:spPr>
        </xdr:pic>
        <xdr:sp macro="" textlink="">
          <xdr:nvSpPr>
            <xdr:cNvPr id="81" name="Dial Needle Circle"/>
            <xdr:cNvSpPr/>
          </xdr:nvSpPr>
          <xdr:spPr bwMode="auto">
            <a:xfrm>
              <a:off x="11172825" y="5067300"/>
              <a:ext cx="180975" cy="180976"/>
            </a:xfrm>
            <a:prstGeom prst="ellipse">
              <a:avLst/>
            </a:prstGeom>
            <a:solidFill>
              <a:schemeClr val="tx1">
                <a:lumMod val="85000"/>
                <a:lumOff val="15000"/>
              </a:schemeClr>
            </a:solidFill>
            <a:ln>
              <a:noFill/>
            </a:ln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scene3d>
              <a:camera prst="orthographicFront">
                <a:rot lat="0" lon="0" rev="0"/>
              </a:camera>
              <a:lightRig rig="contrasting" dir="t">
                <a:rot lat="0" lon="0" rev="1500000"/>
              </a:lightRig>
            </a:scene3d>
            <a:sp3d prstMaterial="metal">
              <a:bevelT w="88900" h="88900" prst="coolSlant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en-US"/>
            </a:p>
          </xdr:txBody>
        </xdr:sp>
      </xdr:grpSp>
      <xdr:graphicFrame macro="">
        <xdr:nvGraphicFramePr>
          <xdr:cNvPr id="79" name="Chart 23"/>
          <xdr:cNvGraphicFramePr>
            <a:graphicFrameLocks/>
          </xdr:cNvGraphicFramePr>
        </xdr:nvGraphicFramePr>
        <xdr:xfrm>
          <a:off x="6038850" y="1895475"/>
          <a:ext cx="2447925" cy="17716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7</xdr:col>
      <xdr:colOff>82549</xdr:colOff>
      <xdr:row>14</xdr:row>
      <xdr:rowOff>31750</xdr:rowOff>
    </xdr:from>
    <xdr:to>
      <xdr:col>9</xdr:col>
      <xdr:colOff>529166</xdr:colOff>
      <xdr:row>22</xdr:row>
      <xdr:rowOff>114300</xdr:rowOff>
    </xdr:to>
    <xdr:grpSp>
      <xdr:nvGrpSpPr>
        <xdr:cNvPr id="82" name="Csoportba foglalás 1"/>
        <xdr:cNvGrpSpPr/>
      </xdr:nvGrpSpPr>
      <xdr:grpSpPr>
        <a:xfrm>
          <a:off x="4368799" y="2698750"/>
          <a:ext cx="1671260" cy="1606550"/>
          <a:chOff x="6038850" y="1619250"/>
          <a:chExt cx="2447925" cy="2343150"/>
        </a:xfrm>
        <a:effectLst>
          <a:outerShdw blurRad="127000" dist="127000" dir="5400000" algn="t" rotWithShape="0">
            <a:prstClr val="black">
              <a:alpha val="40000"/>
            </a:prstClr>
          </a:outerShdw>
        </a:effectLst>
      </xdr:grpSpPr>
      <xdr:grpSp>
        <xdr:nvGrpSpPr>
          <xdr:cNvPr id="83" name="Csoportba foglalás 2"/>
          <xdr:cNvGrpSpPr/>
        </xdr:nvGrpSpPr>
        <xdr:grpSpPr>
          <a:xfrm>
            <a:off x="6105525" y="1619250"/>
            <a:ext cx="2381250" cy="2343150"/>
            <a:chOff x="10429875" y="4343400"/>
            <a:chExt cx="1724237" cy="1609725"/>
          </a:xfrm>
        </xdr:grpSpPr>
        <xdr:pic>
          <xdr:nvPicPr>
            <xdr:cNvPr id="85" name="Picture 4"/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flipH="1">
              <a:off x="10429875" y="4343400"/>
              <a:ext cx="1724237" cy="1609725"/>
            </a:xfrm>
            <a:prstGeom prst="rect">
              <a:avLst/>
            </a:prstGeom>
          </xdr:spPr>
        </xdr:pic>
        <xdr:sp macro="" textlink="">
          <xdr:nvSpPr>
            <xdr:cNvPr id="86" name="Dial Needle Circle"/>
            <xdr:cNvSpPr/>
          </xdr:nvSpPr>
          <xdr:spPr bwMode="auto">
            <a:xfrm>
              <a:off x="11172825" y="5067300"/>
              <a:ext cx="180975" cy="180976"/>
            </a:xfrm>
            <a:prstGeom prst="ellipse">
              <a:avLst/>
            </a:prstGeom>
            <a:solidFill>
              <a:schemeClr val="tx1">
                <a:lumMod val="85000"/>
                <a:lumOff val="15000"/>
              </a:schemeClr>
            </a:solidFill>
            <a:ln>
              <a:noFill/>
            </a:ln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scene3d>
              <a:camera prst="orthographicFront">
                <a:rot lat="0" lon="0" rev="0"/>
              </a:camera>
              <a:lightRig rig="contrasting" dir="t">
                <a:rot lat="0" lon="0" rev="1500000"/>
              </a:lightRig>
            </a:scene3d>
            <a:sp3d prstMaterial="metal">
              <a:bevelT w="88900" h="88900" prst="coolSlant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en-US"/>
            </a:p>
          </xdr:txBody>
        </xdr:sp>
      </xdr:grpSp>
      <xdr:graphicFrame macro="">
        <xdr:nvGraphicFramePr>
          <xdr:cNvPr id="84" name="Chart 23"/>
          <xdr:cNvGraphicFramePr>
            <a:graphicFrameLocks/>
          </xdr:cNvGraphicFramePr>
        </xdr:nvGraphicFramePr>
        <xdr:xfrm>
          <a:off x="6038850" y="1895475"/>
          <a:ext cx="2447925" cy="17716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9</xdr:col>
      <xdr:colOff>455083</xdr:colOff>
      <xdr:row>14</xdr:row>
      <xdr:rowOff>10583</xdr:rowOff>
    </xdr:from>
    <xdr:to>
      <xdr:col>12</xdr:col>
      <xdr:colOff>338667</xdr:colOff>
      <xdr:row>22</xdr:row>
      <xdr:rowOff>158750</xdr:rowOff>
    </xdr:to>
    <xdr:grpSp>
      <xdr:nvGrpSpPr>
        <xdr:cNvPr id="87" name="Csoportba foglalás 1"/>
        <xdr:cNvGrpSpPr/>
      </xdr:nvGrpSpPr>
      <xdr:grpSpPr>
        <a:xfrm>
          <a:off x="5965976" y="2677583"/>
          <a:ext cx="1720548" cy="1672167"/>
          <a:chOff x="6038850" y="1619250"/>
          <a:chExt cx="2447925" cy="2343150"/>
        </a:xfrm>
        <a:effectLst>
          <a:outerShdw blurRad="127000" dist="127000" dir="5400000" algn="t" rotWithShape="0">
            <a:prstClr val="black">
              <a:alpha val="40000"/>
            </a:prstClr>
          </a:outerShdw>
        </a:effectLst>
      </xdr:grpSpPr>
      <xdr:grpSp>
        <xdr:nvGrpSpPr>
          <xdr:cNvPr id="88" name="Csoportba foglalás 2"/>
          <xdr:cNvGrpSpPr/>
        </xdr:nvGrpSpPr>
        <xdr:grpSpPr>
          <a:xfrm>
            <a:off x="6105525" y="1619250"/>
            <a:ext cx="2381250" cy="2343150"/>
            <a:chOff x="10429875" y="4343400"/>
            <a:chExt cx="1724237" cy="1609725"/>
          </a:xfrm>
        </xdr:grpSpPr>
        <xdr:pic>
          <xdr:nvPicPr>
            <xdr:cNvPr id="90" name="Picture 4"/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flipH="1">
              <a:off x="10429875" y="4343400"/>
              <a:ext cx="1724237" cy="1609725"/>
            </a:xfrm>
            <a:prstGeom prst="rect">
              <a:avLst/>
            </a:prstGeom>
          </xdr:spPr>
        </xdr:pic>
        <xdr:sp macro="" textlink="">
          <xdr:nvSpPr>
            <xdr:cNvPr id="91" name="Dial Needle Circle"/>
            <xdr:cNvSpPr/>
          </xdr:nvSpPr>
          <xdr:spPr bwMode="auto">
            <a:xfrm>
              <a:off x="11172825" y="5067300"/>
              <a:ext cx="180975" cy="180976"/>
            </a:xfrm>
            <a:prstGeom prst="ellipse">
              <a:avLst/>
            </a:prstGeom>
            <a:solidFill>
              <a:schemeClr val="tx1">
                <a:lumMod val="85000"/>
                <a:lumOff val="15000"/>
              </a:schemeClr>
            </a:solidFill>
            <a:ln>
              <a:noFill/>
            </a:ln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scene3d>
              <a:camera prst="orthographicFront">
                <a:rot lat="0" lon="0" rev="0"/>
              </a:camera>
              <a:lightRig rig="contrasting" dir="t">
                <a:rot lat="0" lon="0" rev="1500000"/>
              </a:lightRig>
            </a:scene3d>
            <a:sp3d prstMaterial="metal">
              <a:bevelT w="88900" h="88900" prst="coolSlant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en-US"/>
            </a:p>
          </xdr:txBody>
        </xdr:sp>
      </xdr:grpSp>
      <xdr:graphicFrame macro="">
        <xdr:nvGraphicFramePr>
          <xdr:cNvPr id="89" name="Chart 23"/>
          <xdr:cNvGraphicFramePr>
            <a:graphicFrameLocks/>
          </xdr:cNvGraphicFramePr>
        </xdr:nvGraphicFramePr>
        <xdr:xfrm>
          <a:off x="6038850" y="1895475"/>
          <a:ext cx="2447925" cy="17716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</xdr:grpSp>
    <xdr:clientData/>
  </xdr:twoCellAnchor>
  <xdr:twoCellAnchor>
    <xdr:from>
      <xdr:col>2</xdr:col>
      <xdr:colOff>588401</xdr:colOff>
      <xdr:row>19</xdr:row>
      <xdr:rowOff>94192</xdr:rowOff>
    </xdr:from>
    <xdr:to>
      <xdr:col>4</xdr:col>
      <xdr:colOff>0</xdr:colOff>
      <xdr:row>21</xdr:row>
      <xdr:rowOff>74084</xdr:rowOff>
    </xdr:to>
    <xdr:sp macro="" textlink="$D$32">
      <xdr:nvSpPr>
        <xdr:cNvPr id="92" name="TextBox 1"/>
        <xdr:cNvSpPr txBox="1"/>
      </xdr:nvSpPr>
      <xdr:spPr>
        <a:xfrm>
          <a:off x="1807601" y="3713692"/>
          <a:ext cx="630799" cy="3608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18584F2-00ED-4BCC-864D-D41020E8BDBF}" type="TxLink">
            <a:rPr lang="en-US" sz="1400" b="0" i="0" u="none" strike="noStrike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latin typeface="Impact" panose="020B0806030902050204" pitchFamily="34" charset="0"/>
            </a:rPr>
            <a:pPr algn="ctr"/>
            <a:t>30%</a:t>
          </a:fld>
          <a:endParaRPr lang="hu-HU" sz="1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5</xdr:col>
      <xdr:colOff>235975</xdr:colOff>
      <xdr:row>19</xdr:row>
      <xdr:rowOff>131232</xdr:rowOff>
    </xdr:from>
    <xdr:to>
      <xdr:col>6</xdr:col>
      <xdr:colOff>306918</xdr:colOff>
      <xdr:row>21</xdr:row>
      <xdr:rowOff>95249</xdr:rowOff>
    </xdr:to>
    <xdr:sp macro="" textlink="$G$32">
      <xdr:nvSpPr>
        <xdr:cNvPr id="93" name="TextBox 85"/>
        <xdr:cNvSpPr txBox="1"/>
      </xdr:nvSpPr>
      <xdr:spPr>
        <a:xfrm>
          <a:off x="3283975" y="3750732"/>
          <a:ext cx="680543" cy="3450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B99448-C552-4879-8EE1-0A47BB05F57B}" type="TxLink">
            <a:rPr lang="en-US" sz="1400" b="0" i="0" u="none" strike="noStrike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latin typeface="Impact" panose="020B0806030902050204" pitchFamily="34" charset="0"/>
            </a:rPr>
            <a:pPr algn="ctr"/>
            <a:t>74%</a:t>
          </a:fld>
          <a:endParaRPr lang="hu-HU" sz="1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8</xdr:col>
      <xdr:colOff>44417</xdr:colOff>
      <xdr:row>19</xdr:row>
      <xdr:rowOff>159808</xdr:rowOff>
    </xdr:from>
    <xdr:to>
      <xdr:col>9</xdr:col>
      <xdr:colOff>42334</xdr:colOff>
      <xdr:row>21</xdr:row>
      <xdr:rowOff>105833</xdr:rowOff>
    </xdr:to>
    <xdr:sp macro="" textlink="$J$32">
      <xdr:nvSpPr>
        <xdr:cNvPr id="94" name="TextBox 96"/>
        <xdr:cNvSpPr txBox="1"/>
      </xdr:nvSpPr>
      <xdr:spPr>
        <a:xfrm>
          <a:off x="4921217" y="3779308"/>
          <a:ext cx="607517" cy="327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7241664-F55C-43F1-9122-32CC780E8664}" type="TxLink">
            <a:rPr lang="en-US" sz="1400" b="0" i="0" u="none" strike="noStrike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latin typeface="Impact" panose="020B0806030902050204" pitchFamily="34" charset="0"/>
            </a:rPr>
            <a:pPr algn="ctr"/>
            <a:t>60%</a:t>
          </a:fld>
          <a:endParaRPr lang="hu-HU" sz="1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10</xdr:col>
      <xdr:colOff>443409</xdr:colOff>
      <xdr:row>19</xdr:row>
      <xdr:rowOff>177801</xdr:rowOff>
    </xdr:from>
    <xdr:to>
      <xdr:col>11</xdr:col>
      <xdr:colOff>444500</xdr:colOff>
      <xdr:row>21</xdr:row>
      <xdr:rowOff>148168</xdr:rowOff>
    </xdr:to>
    <xdr:sp macro="" textlink="$M$32">
      <xdr:nvSpPr>
        <xdr:cNvPr id="95" name="TextBox 99"/>
        <xdr:cNvSpPr txBox="1"/>
      </xdr:nvSpPr>
      <xdr:spPr>
        <a:xfrm>
          <a:off x="6539409" y="3797301"/>
          <a:ext cx="610691" cy="3513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CF357CB-FFB7-4633-9030-49969536148C}" type="TxLink">
            <a:rPr lang="en-US" sz="1400" b="0" i="0" u="none" strike="noStrike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latin typeface="Impact" panose="020B0806030902050204" pitchFamily="34" charset="0"/>
            </a:rPr>
            <a:pPr algn="ctr"/>
            <a:t>85%</a:t>
          </a:fld>
          <a:endParaRPr lang="hu-HU" sz="1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  <a:latin typeface="Impact" panose="020B0806030902050204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313150</xdr:colOff>
      <xdr:row>27</xdr:row>
      <xdr:rowOff>0</xdr:rowOff>
    </xdr:from>
    <xdr:ext cx="296450" cy="18919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2775" y="5143500"/>
          <a:ext cx="296450" cy="18919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27</xdr:row>
      <xdr:rowOff>0</xdr:rowOff>
    </xdr:from>
    <xdr:ext cx="295275" cy="1905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3950" y="5143500"/>
          <a:ext cx="295275" cy="190500"/>
        </a:xfrm>
        <a:prstGeom prst="rect">
          <a:avLst/>
        </a:prstGeom>
      </xdr:spPr>
    </xdr:pic>
    <xdr:clientData/>
  </xdr:oneCellAnchor>
  <xdr:oneCellAnchor>
    <xdr:from>
      <xdr:col>11</xdr:col>
      <xdr:colOff>619126</xdr:colOff>
      <xdr:row>7</xdr:row>
      <xdr:rowOff>180977</xdr:rowOff>
    </xdr:from>
    <xdr:ext cx="2480246" cy="2552698"/>
    <xdr:pic>
      <xdr:nvPicPr>
        <xdr:cNvPr id="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2703" b="98233" l="2326" r="9830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6" y="1514477"/>
          <a:ext cx="2480246" cy="2552698"/>
        </a:xfrm>
        <a:prstGeom prst="rect">
          <a:avLst/>
        </a:prstGeom>
        <a:noFill/>
        <a:ln>
          <a:noFill/>
        </a:ln>
        <a:effectLst>
          <a:outerShdw blurRad="107950" dist="12700" dir="5400000" algn="ctr">
            <a:srgbClr val="00000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466724</xdr:colOff>
      <xdr:row>8</xdr:row>
      <xdr:rowOff>161925</xdr:rowOff>
    </xdr:from>
    <xdr:to>
      <xdr:col>17</xdr:col>
      <xdr:colOff>133349</xdr:colOff>
      <xdr:row>21</xdr:row>
      <xdr:rowOff>15461</xdr:rowOff>
    </xdr:to>
    <xdr:graphicFrame macro="">
      <xdr:nvGraphicFramePr>
        <xdr:cNvPr id="5" name="Chart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171450</xdr:colOff>
      <xdr:row>15</xdr:row>
      <xdr:rowOff>123825</xdr:rowOff>
    </xdr:from>
    <xdr:to>
      <xdr:col>12</xdr:col>
      <xdr:colOff>628650</xdr:colOff>
      <xdr:row>16</xdr:row>
      <xdr:rowOff>161925</xdr:rowOff>
    </xdr:to>
    <xdr:sp macro="" textlink="">
      <xdr:nvSpPr>
        <xdr:cNvPr id="6" name="Rectangle 115"/>
        <xdr:cNvSpPr>
          <a:spLocks noChangeArrowheads="1"/>
        </xdr:cNvSpPr>
      </xdr:nvSpPr>
      <xdr:spPr bwMode="auto">
        <a:xfrm>
          <a:off x="6038850" y="2981325"/>
          <a:ext cx="457200" cy="228600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altLang="hu-HU" sz="1000" b="1" cap="none" spc="0">
              <a:ln w="0">
                <a:noFill/>
              </a:ln>
              <a:solidFill>
                <a:schemeClr val="bg1"/>
              </a:solidFill>
              <a:effectLst>
                <a:glow rad="101600">
                  <a:schemeClr val="tx1">
                    <a:lumMod val="95000"/>
                    <a:lumOff val="5000"/>
                    <a:alpha val="60000"/>
                  </a:schemeClr>
                </a:glow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0</a:t>
          </a:r>
        </a:p>
      </xdr:txBody>
    </xdr:sp>
    <xdr:clientData/>
  </xdr:twoCellAnchor>
  <xdr:twoCellAnchor>
    <xdr:from>
      <xdr:col>12</xdr:col>
      <xdr:colOff>57150</xdr:colOff>
      <xdr:row>13</xdr:row>
      <xdr:rowOff>190500</xdr:rowOff>
    </xdr:from>
    <xdr:to>
      <xdr:col>12</xdr:col>
      <xdr:colOff>514350</xdr:colOff>
      <xdr:row>15</xdr:row>
      <xdr:rowOff>28575</xdr:rowOff>
    </xdr:to>
    <xdr:sp macro="" textlink="">
      <xdr:nvSpPr>
        <xdr:cNvPr id="7" name="Rectangle 115"/>
        <xdr:cNvSpPr>
          <a:spLocks noChangeArrowheads="1"/>
        </xdr:cNvSpPr>
      </xdr:nvSpPr>
      <xdr:spPr bwMode="auto">
        <a:xfrm>
          <a:off x="5924550" y="2667000"/>
          <a:ext cx="457200" cy="219075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altLang="hu-HU" sz="1000" b="1" cap="none" spc="0">
              <a:ln w="0">
                <a:noFill/>
              </a:ln>
              <a:solidFill>
                <a:schemeClr val="bg1"/>
              </a:solidFill>
              <a:effectLst>
                <a:glow rad="101600">
                  <a:schemeClr val="tx1">
                    <a:lumMod val="95000"/>
                    <a:lumOff val="5000"/>
                    <a:alpha val="60000"/>
                  </a:schemeClr>
                </a:glow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10</a:t>
          </a:r>
        </a:p>
      </xdr:txBody>
    </xdr:sp>
    <xdr:clientData/>
  </xdr:twoCellAnchor>
  <xdr:twoCellAnchor>
    <xdr:from>
      <xdr:col>13</xdr:col>
      <xdr:colOff>76200</xdr:colOff>
      <xdr:row>9</xdr:row>
      <xdr:rowOff>47625</xdr:rowOff>
    </xdr:from>
    <xdr:to>
      <xdr:col>14</xdr:col>
      <xdr:colOff>9525</xdr:colOff>
      <xdr:row>10</xdr:row>
      <xdr:rowOff>104775</xdr:rowOff>
    </xdr:to>
    <xdr:sp macro="" textlink="">
      <xdr:nvSpPr>
        <xdr:cNvPr id="8" name="Rectangle 115"/>
        <xdr:cNvSpPr>
          <a:spLocks noChangeArrowheads="1"/>
        </xdr:cNvSpPr>
      </xdr:nvSpPr>
      <xdr:spPr bwMode="auto">
        <a:xfrm>
          <a:off x="6734175" y="1762125"/>
          <a:ext cx="457200" cy="247650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altLang="hu-HU" sz="1000" b="1" cap="none" spc="0">
              <a:ln w="0">
                <a:noFill/>
              </a:ln>
              <a:solidFill>
                <a:schemeClr val="bg1"/>
              </a:solidFill>
              <a:effectLst>
                <a:glow rad="101600">
                  <a:schemeClr val="tx1">
                    <a:lumMod val="95000"/>
                    <a:lumOff val="5000"/>
                    <a:alpha val="60000"/>
                  </a:schemeClr>
                </a:glow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50</a:t>
          </a:r>
        </a:p>
      </xdr:txBody>
    </xdr:sp>
    <xdr:clientData/>
  </xdr:twoCellAnchor>
  <xdr:twoCellAnchor>
    <xdr:from>
      <xdr:col>14</xdr:col>
      <xdr:colOff>247650</xdr:colOff>
      <xdr:row>15</xdr:row>
      <xdr:rowOff>142875</xdr:rowOff>
    </xdr:from>
    <xdr:to>
      <xdr:col>15</xdr:col>
      <xdr:colOff>142875</xdr:colOff>
      <xdr:row>16</xdr:row>
      <xdr:rowOff>180975</xdr:rowOff>
    </xdr:to>
    <xdr:sp macro="" textlink="">
      <xdr:nvSpPr>
        <xdr:cNvPr id="9" name="Rectangle 115"/>
        <xdr:cNvSpPr>
          <a:spLocks noChangeArrowheads="1"/>
        </xdr:cNvSpPr>
      </xdr:nvSpPr>
      <xdr:spPr bwMode="auto">
        <a:xfrm>
          <a:off x="7429500" y="3000375"/>
          <a:ext cx="457200" cy="228600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altLang="hu-HU" sz="1000" b="1" cap="none" spc="0">
              <a:ln w="0">
                <a:noFill/>
              </a:ln>
              <a:solidFill>
                <a:schemeClr val="bg1"/>
              </a:solidFill>
              <a:effectLst>
                <a:glow rad="101600">
                  <a:schemeClr val="tx1">
                    <a:lumMod val="95000"/>
                    <a:lumOff val="5000"/>
                    <a:alpha val="60000"/>
                  </a:schemeClr>
                </a:glow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100</a:t>
          </a:r>
        </a:p>
      </xdr:txBody>
    </xdr:sp>
    <xdr:clientData/>
  </xdr:twoCellAnchor>
  <xdr:twoCellAnchor>
    <xdr:from>
      <xdr:col>12</xdr:col>
      <xdr:colOff>66675</xdr:colOff>
      <xdr:row>12</xdr:row>
      <xdr:rowOff>95250</xdr:rowOff>
    </xdr:from>
    <xdr:to>
      <xdr:col>12</xdr:col>
      <xdr:colOff>523875</xdr:colOff>
      <xdr:row>13</xdr:row>
      <xdr:rowOff>104775</xdr:rowOff>
    </xdr:to>
    <xdr:sp macro="" textlink="">
      <xdr:nvSpPr>
        <xdr:cNvPr id="10" name="Rectangle 115"/>
        <xdr:cNvSpPr>
          <a:spLocks noChangeArrowheads="1"/>
        </xdr:cNvSpPr>
      </xdr:nvSpPr>
      <xdr:spPr bwMode="auto">
        <a:xfrm>
          <a:off x="5934075" y="2381250"/>
          <a:ext cx="457200" cy="200025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altLang="hu-HU" sz="1000" b="1" cap="none" spc="0">
              <a:ln w="0">
                <a:noFill/>
              </a:ln>
              <a:solidFill>
                <a:schemeClr val="bg1"/>
              </a:solidFill>
              <a:effectLst>
                <a:glow rad="101600">
                  <a:schemeClr val="tx1">
                    <a:lumMod val="95000"/>
                    <a:lumOff val="5000"/>
                    <a:alpha val="60000"/>
                  </a:schemeClr>
                </a:glow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20</a:t>
          </a:r>
        </a:p>
      </xdr:txBody>
    </xdr:sp>
    <xdr:clientData/>
  </xdr:twoCellAnchor>
  <xdr:twoCellAnchor>
    <xdr:from>
      <xdr:col>12</xdr:col>
      <xdr:colOff>504826</xdr:colOff>
      <xdr:row>9</xdr:row>
      <xdr:rowOff>123827</xdr:rowOff>
    </xdr:from>
    <xdr:to>
      <xdr:col>13</xdr:col>
      <xdr:colOff>171451</xdr:colOff>
      <xdr:row>10</xdr:row>
      <xdr:rowOff>180977</xdr:rowOff>
    </xdr:to>
    <xdr:sp macro="" textlink="">
      <xdr:nvSpPr>
        <xdr:cNvPr id="11" name="Rectangle 115"/>
        <xdr:cNvSpPr>
          <a:spLocks noChangeArrowheads="1"/>
        </xdr:cNvSpPr>
      </xdr:nvSpPr>
      <xdr:spPr bwMode="auto">
        <a:xfrm>
          <a:off x="6372226" y="1838327"/>
          <a:ext cx="457200" cy="247650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altLang="hu-HU" sz="1000" b="1" cap="none" spc="0">
              <a:ln w="0">
                <a:noFill/>
              </a:ln>
              <a:solidFill>
                <a:schemeClr val="bg1"/>
              </a:solidFill>
              <a:effectLst>
                <a:glow rad="101600">
                  <a:schemeClr val="tx1">
                    <a:lumMod val="95000"/>
                    <a:lumOff val="5000"/>
                    <a:alpha val="60000"/>
                  </a:schemeClr>
                </a:glow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40</a:t>
          </a:r>
        </a:p>
      </xdr:txBody>
    </xdr:sp>
    <xdr:clientData/>
  </xdr:twoCellAnchor>
  <xdr:twoCellAnchor>
    <xdr:from>
      <xdr:col>13</xdr:col>
      <xdr:colOff>419100</xdr:colOff>
      <xdr:row>9</xdr:row>
      <xdr:rowOff>152400</xdr:rowOff>
    </xdr:from>
    <xdr:to>
      <xdr:col>14</xdr:col>
      <xdr:colOff>352425</xdr:colOff>
      <xdr:row>11</xdr:row>
      <xdr:rowOff>19050</xdr:rowOff>
    </xdr:to>
    <xdr:sp macro="" textlink="">
      <xdr:nvSpPr>
        <xdr:cNvPr id="12" name="Rectangle 115"/>
        <xdr:cNvSpPr>
          <a:spLocks noChangeArrowheads="1"/>
        </xdr:cNvSpPr>
      </xdr:nvSpPr>
      <xdr:spPr bwMode="auto">
        <a:xfrm>
          <a:off x="7077075" y="1866900"/>
          <a:ext cx="457200" cy="247650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altLang="hu-HU" sz="1000" b="1" cap="none" spc="0">
              <a:ln w="0">
                <a:noFill/>
              </a:ln>
              <a:solidFill>
                <a:schemeClr val="bg1"/>
              </a:solidFill>
              <a:effectLst>
                <a:glow rad="101600">
                  <a:schemeClr val="tx1">
                    <a:lumMod val="95000"/>
                    <a:lumOff val="5000"/>
                    <a:alpha val="60000"/>
                  </a:schemeClr>
                </a:glow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60</a:t>
          </a:r>
        </a:p>
      </xdr:txBody>
    </xdr:sp>
    <xdr:clientData/>
  </xdr:twoCellAnchor>
  <xdr:twoCellAnchor>
    <xdr:from>
      <xdr:col>14</xdr:col>
      <xdr:colOff>180975</xdr:colOff>
      <xdr:row>10</xdr:row>
      <xdr:rowOff>161925</xdr:rowOff>
    </xdr:from>
    <xdr:to>
      <xdr:col>15</xdr:col>
      <xdr:colOff>76200</xdr:colOff>
      <xdr:row>12</xdr:row>
      <xdr:rowOff>19050</xdr:rowOff>
    </xdr:to>
    <xdr:sp macro="" textlink="">
      <xdr:nvSpPr>
        <xdr:cNvPr id="13" name="Rectangle 115"/>
        <xdr:cNvSpPr>
          <a:spLocks noChangeArrowheads="1"/>
        </xdr:cNvSpPr>
      </xdr:nvSpPr>
      <xdr:spPr bwMode="auto">
        <a:xfrm>
          <a:off x="7362825" y="2066925"/>
          <a:ext cx="457200" cy="238125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altLang="hu-HU" sz="1000" b="1" cap="none" spc="0">
              <a:ln w="0">
                <a:noFill/>
              </a:ln>
              <a:solidFill>
                <a:schemeClr val="bg1"/>
              </a:solidFill>
              <a:effectLst>
                <a:glow rad="101600">
                  <a:schemeClr val="tx1">
                    <a:lumMod val="95000"/>
                    <a:lumOff val="5000"/>
                    <a:alpha val="60000"/>
                  </a:schemeClr>
                </a:glow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70</a:t>
          </a:r>
        </a:p>
      </xdr:txBody>
    </xdr:sp>
    <xdr:clientData/>
  </xdr:twoCellAnchor>
  <xdr:twoCellAnchor>
    <xdr:from>
      <xdr:col>14</xdr:col>
      <xdr:colOff>323850</xdr:colOff>
      <xdr:row>12</xdr:row>
      <xdr:rowOff>76200</xdr:rowOff>
    </xdr:from>
    <xdr:to>
      <xdr:col>15</xdr:col>
      <xdr:colOff>219075</xdr:colOff>
      <xdr:row>13</xdr:row>
      <xdr:rowOff>85725</xdr:rowOff>
    </xdr:to>
    <xdr:sp macro="" textlink="">
      <xdr:nvSpPr>
        <xdr:cNvPr id="14" name="Rectangle 115"/>
        <xdr:cNvSpPr>
          <a:spLocks noChangeArrowheads="1"/>
        </xdr:cNvSpPr>
      </xdr:nvSpPr>
      <xdr:spPr bwMode="auto">
        <a:xfrm>
          <a:off x="7505700" y="2362200"/>
          <a:ext cx="457200" cy="200025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altLang="hu-HU" sz="1000" b="1" cap="none" spc="0">
              <a:ln w="0">
                <a:noFill/>
              </a:ln>
              <a:solidFill>
                <a:schemeClr val="bg1"/>
              </a:solidFill>
              <a:effectLst>
                <a:glow rad="101600">
                  <a:schemeClr val="tx1">
                    <a:lumMod val="95000"/>
                    <a:lumOff val="5000"/>
                    <a:alpha val="60000"/>
                  </a:schemeClr>
                </a:glow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80</a:t>
          </a:r>
        </a:p>
      </xdr:txBody>
    </xdr:sp>
    <xdr:clientData/>
  </xdr:twoCellAnchor>
  <xdr:twoCellAnchor>
    <xdr:from>
      <xdr:col>14</xdr:col>
      <xdr:colOff>371475</xdr:colOff>
      <xdr:row>13</xdr:row>
      <xdr:rowOff>190500</xdr:rowOff>
    </xdr:from>
    <xdr:to>
      <xdr:col>15</xdr:col>
      <xdr:colOff>266700</xdr:colOff>
      <xdr:row>15</xdr:row>
      <xdr:rowOff>28575</xdr:rowOff>
    </xdr:to>
    <xdr:sp macro="" textlink="">
      <xdr:nvSpPr>
        <xdr:cNvPr id="15" name="Rectangle 115"/>
        <xdr:cNvSpPr>
          <a:spLocks noChangeArrowheads="1"/>
        </xdr:cNvSpPr>
      </xdr:nvSpPr>
      <xdr:spPr bwMode="auto">
        <a:xfrm>
          <a:off x="7553325" y="2667000"/>
          <a:ext cx="457200" cy="219075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 anchor="ctr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hu-HU" altLang="hu-HU" sz="1000" b="1" cap="none" spc="0">
              <a:ln w="0">
                <a:noFill/>
              </a:ln>
              <a:solidFill>
                <a:schemeClr val="bg1"/>
              </a:solidFill>
              <a:effectLst>
                <a:glow rad="101600">
                  <a:schemeClr val="tx1">
                    <a:lumMod val="95000"/>
                    <a:lumOff val="5000"/>
                    <a:alpha val="60000"/>
                  </a:schemeClr>
                </a:glow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90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0.18172</cdr:x>
      <cdr:y>0.16427</cdr:y>
    </cdr:from>
    <cdr:to>
      <cdr:x>0.34225</cdr:x>
      <cdr:y>0.26362</cdr:y>
    </cdr:to>
    <cdr:sp macro="" textlink="">
      <cdr:nvSpPr>
        <cdr:cNvPr id="2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7525" y="393700"/>
          <a:ext cx="457200" cy="238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  <a:scene3d xmlns:a="http://schemas.openxmlformats.org/drawingml/2006/main">
          <a:camera prst="orthographicFront"/>
          <a:lightRig rig="threePt" dir="t"/>
        </a:scene3d>
        <a:sp3d xmlns:a="http://schemas.openxmlformats.org/drawingml/2006/main">
          <a:bevelT/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hu-HU" altLang="hu-HU" sz="1000" b="1" cap="none" spc="0">
              <a:ln w="0">
                <a:noFill/>
              </a:ln>
              <a:solidFill>
                <a:schemeClr val="bg1"/>
              </a:solidFill>
              <a:effectLst>
                <a:glow rad="101600">
                  <a:schemeClr val="tx1">
                    <a:lumMod val="95000"/>
                    <a:lumOff val="5000"/>
                    <a:alpha val="60000"/>
                  </a:schemeClr>
                </a:glow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30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327313</xdr:colOff>
      <xdr:row>3</xdr:row>
      <xdr:rowOff>71871</xdr:rowOff>
    </xdr:from>
    <xdr:to>
      <xdr:col>10</xdr:col>
      <xdr:colOff>123688</xdr:colOff>
      <xdr:row>9</xdr:row>
      <xdr:rowOff>85169</xdr:rowOff>
    </xdr:to>
    <xdr:grpSp>
      <xdr:nvGrpSpPr>
        <xdr:cNvPr id="2" name="Graphic9"/>
        <xdr:cNvGrpSpPr/>
      </xdr:nvGrpSpPr>
      <xdr:grpSpPr>
        <a:xfrm>
          <a:off x="1539586" y="721303"/>
          <a:ext cx="4645466" cy="1156298"/>
          <a:chOff x="9280951" y="9311678"/>
          <a:chExt cx="5311353" cy="1371229"/>
        </a:xfrm>
      </xdr:grpSpPr>
      <xdr:sp macro="" textlink="">
        <xdr:nvSpPr>
          <xdr:cNvPr id="3" name="Snip Same Side Corner Rectangle 36"/>
          <xdr:cNvSpPr/>
        </xdr:nvSpPr>
        <xdr:spPr>
          <a:xfrm rot="16200000">
            <a:off x="11751895" y="7842499"/>
            <a:ext cx="1368629" cy="4312188"/>
          </a:xfrm>
          <a:prstGeom prst="snip2SameRect">
            <a:avLst/>
          </a:prstGeom>
          <a:solidFill>
            <a:schemeClr val="accent6">
              <a:lumMod val="60000"/>
              <a:lumOff val="40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" name="Teardrop 37"/>
          <xdr:cNvSpPr/>
        </xdr:nvSpPr>
        <xdr:spPr>
          <a:xfrm rot="2845083">
            <a:off x="9283728" y="9308901"/>
            <a:ext cx="1361121" cy="1366676"/>
          </a:xfrm>
          <a:prstGeom prst="teardrop">
            <a:avLst>
              <a:gd name="adj" fmla="val 102857"/>
            </a:avLst>
          </a:prstGeom>
          <a:solidFill>
            <a:schemeClr val="tx2">
              <a:lumMod val="60000"/>
              <a:lumOff val="40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5" name="Oval 38"/>
          <xdr:cNvSpPr/>
        </xdr:nvSpPr>
        <xdr:spPr>
          <a:xfrm rot="16286947">
            <a:off x="9458159" y="9466911"/>
            <a:ext cx="987622" cy="998979"/>
          </a:xfrm>
          <a:prstGeom prst="ellipse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3">
            <a:schemeClr val="lt1"/>
          </a:lnRef>
          <a:fillRef idx="1">
            <a:schemeClr val="accent6"/>
          </a:fillRef>
          <a:effectRef idx="1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$D$3">
        <xdr:nvSpPr>
          <xdr:cNvPr id="6" name="TextBox 39"/>
          <xdr:cNvSpPr txBox="1"/>
        </xdr:nvSpPr>
        <xdr:spPr>
          <a:xfrm>
            <a:off x="9531134" y="9777163"/>
            <a:ext cx="867909" cy="38944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fld id="{FE8AFD60-C29F-421C-8164-68692D69518A}" type="TxLink">
              <a:rPr lang="en-US" sz="1100" b="1" i="0" u="none" strike="noStrike">
                <a:solidFill>
                  <a:schemeClr val="bg1"/>
                </a:solidFill>
                <a:latin typeface="Calibri"/>
                <a:cs typeface="Utsaah" pitchFamily="34" charset="0"/>
              </a:rPr>
              <a:pPr algn="ctr"/>
              <a:t>145%</a:t>
            </a:fld>
            <a:endParaRPr lang="en-US" sz="2800" b="1">
              <a:solidFill>
                <a:schemeClr val="bg1"/>
              </a:solidFill>
              <a:latin typeface="Utsaah" pitchFamily="34" charset="0"/>
              <a:cs typeface="Utsaah" pitchFamily="34" charset="0"/>
            </a:endParaRPr>
          </a:p>
        </xdr:txBody>
      </xdr:sp>
      <xdr:cxnSp macro="">
        <xdr:nvCxnSpPr>
          <xdr:cNvPr id="7" name="Straight Connector 40"/>
          <xdr:cNvCxnSpPr/>
        </xdr:nvCxnSpPr>
        <xdr:spPr>
          <a:xfrm flipH="1">
            <a:off x="11130960" y="9390408"/>
            <a:ext cx="866" cy="1259032"/>
          </a:xfrm>
          <a:prstGeom prst="line">
            <a:avLst/>
          </a:prstGeom>
          <a:ln w="28575">
            <a:solidFill>
              <a:schemeClr val="bg1">
                <a:lumMod val="8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" name="Teardrop 41"/>
          <xdr:cNvSpPr/>
        </xdr:nvSpPr>
        <xdr:spPr>
          <a:xfrm rot="8158136">
            <a:off x="11337234" y="9599542"/>
            <a:ext cx="730600" cy="728809"/>
          </a:xfrm>
          <a:prstGeom prst="teardrop">
            <a:avLst>
              <a:gd name="adj" fmla="val 102857"/>
            </a:avLst>
          </a:prstGeom>
          <a:solidFill>
            <a:schemeClr val="tx2">
              <a:lumMod val="60000"/>
              <a:lumOff val="40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9" name="Oval 42"/>
          <xdr:cNvSpPr/>
        </xdr:nvSpPr>
        <xdr:spPr>
          <a:xfrm>
            <a:off x="11440081" y="9684080"/>
            <a:ext cx="530773" cy="532086"/>
          </a:xfrm>
          <a:prstGeom prst="ellipse">
            <a:avLst/>
          </a:prstGeom>
          <a:ln/>
          <a:effectLst/>
        </xdr:spPr>
        <xdr:style>
          <a:lnRef idx="3">
            <a:schemeClr val="lt1"/>
          </a:lnRef>
          <a:fillRef idx="1">
            <a:schemeClr val="accent6"/>
          </a:fillRef>
          <a:effectRef idx="1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0" name="Teardrop 43"/>
          <xdr:cNvSpPr/>
        </xdr:nvSpPr>
        <xdr:spPr>
          <a:xfrm rot="8158136">
            <a:off x="12133213" y="9599542"/>
            <a:ext cx="727287" cy="728809"/>
          </a:xfrm>
          <a:prstGeom prst="teardrop">
            <a:avLst>
              <a:gd name="adj" fmla="val 102857"/>
            </a:avLst>
          </a:prstGeom>
          <a:solidFill>
            <a:schemeClr val="tx2">
              <a:lumMod val="60000"/>
              <a:lumOff val="40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1" name="Oval 44"/>
          <xdr:cNvSpPr/>
        </xdr:nvSpPr>
        <xdr:spPr>
          <a:xfrm>
            <a:off x="12232747" y="9684080"/>
            <a:ext cx="534086" cy="532086"/>
          </a:xfrm>
          <a:prstGeom prst="ellipse">
            <a:avLst/>
          </a:prstGeom>
          <a:ln/>
          <a:effectLst/>
        </xdr:spPr>
        <xdr:style>
          <a:lnRef idx="3">
            <a:schemeClr val="lt1"/>
          </a:lnRef>
          <a:fillRef idx="1">
            <a:schemeClr val="accent6"/>
          </a:fillRef>
          <a:effectRef idx="1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$G$3">
        <xdr:nvSpPr>
          <xdr:cNvPr id="12" name="TextBox 45"/>
          <xdr:cNvSpPr txBox="1"/>
        </xdr:nvSpPr>
        <xdr:spPr>
          <a:xfrm>
            <a:off x="11466689" y="9848878"/>
            <a:ext cx="464343" cy="208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fld id="{7379CE8C-657A-4F30-A107-AE1C3D1242A3}" type="TxLink">
              <a:rPr lang="en-US" sz="1100" b="1" i="0" u="none" strike="noStrike">
                <a:solidFill>
                  <a:schemeClr val="bg1"/>
                </a:solidFill>
                <a:latin typeface="Calibri"/>
                <a:cs typeface="Utsaah" pitchFamily="34" charset="0"/>
              </a:rPr>
              <a:pPr algn="ctr"/>
              <a:t>35%</a:t>
            </a:fld>
            <a:endParaRPr lang="en-US" sz="1400" b="1">
              <a:solidFill>
                <a:schemeClr val="bg1"/>
              </a:solidFill>
              <a:latin typeface="Utsaah" pitchFamily="34" charset="0"/>
              <a:cs typeface="Utsaah" pitchFamily="34" charset="0"/>
            </a:endParaRPr>
          </a:p>
        </xdr:txBody>
      </xdr:sp>
      <xdr:sp macro="" textlink="$H$3">
        <xdr:nvSpPr>
          <xdr:cNvPr id="13" name="TextBox 46"/>
          <xdr:cNvSpPr txBox="1"/>
        </xdr:nvSpPr>
        <xdr:spPr>
          <a:xfrm>
            <a:off x="12243236" y="9848878"/>
            <a:ext cx="464343" cy="208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fld id="{D3F322C6-6593-41FF-97EF-F39B6537EF84}" type="TxLink">
              <a:rPr lang="en-US" sz="1100" b="1" i="0" u="none" strike="noStrike">
                <a:solidFill>
                  <a:schemeClr val="bg1"/>
                </a:solidFill>
                <a:latin typeface="Calibri"/>
                <a:cs typeface="Utsaah" pitchFamily="34" charset="0"/>
              </a:rPr>
              <a:pPr algn="ctr"/>
              <a:t>67%</a:t>
            </a:fld>
            <a:endParaRPr lang="en-US" sz="1400" b="1">
              <a:solidFill>
                <a:schemeClr val="bg1"/>
              </a:solidFill>
              <a:latin typeface="Utsaah" pitchFamily="34" charset="0"/>
              <a:cs typeface="Utsaah" pitchFamily="34" charset="0"/>
            </a:endParaRPr>
          </a:p>
        </xdr:txBody>
      </xdr:sp>
      <xdr:sp macro="" textlink="">
        <xdr:nvSpPr>
          <xdr:cNvPr id="14" name="Teardrop 47"/>
          <xdr:cNvSpPr/>
        </xdr:nvSpPr>
        <xdr:spPr>
          <a:xfrm rot="8158136">
            <a:off x="12929150" y="9586291"/>
            <a:ext cx="730600" cy="728809"/>
          </a:xfrm>
          <a:prstGeom prst="teardrop">
            <a:avLst>
              <a:gd name="adj" fmla="val 102857"/>
            </a:avLst>
          </a:prstGeom>
          <a:solidFill>
            <a:schemeClr val="tx2">
              <a:lumMod val="60000"/>
              <a:lumOff val="40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5" name="Oval 48"/>
          <xdr:cNvSpPr/>
        </xdr:nvSpPr>
        <xdr:spPr>
          <a:xfrm>
            <a:off x="13031997" y="9670829"/>
            <a:ext cx="530773" cy="532086"/>
          </a:xfrm>
          <a:prstGeom prst="ellipse">
            <a:avLst/>
          </a:prstGeom>
          <a:ln/>
          <a:effectLst/>
        </xdr:spPr>
        <xdr:style>
          <a:lnRef idx="3">
            <a:schemeClr val="lt1"/>
          </a:lnRef>
          <a:fillRef idx="1">
            <a:schemeClr val="accent6"/>
          </a:fillRef>
          <a:effectRef idx="1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6" name="Teardrop 49"/>
          <xdr:cNvSpPr/>
        </xdr:nvSpPr>
        <xdr:spPr>
          <a:xfrm rot="8158136">
            <a:off x="13725129" y="9586291"/>
            <a:ext cx="730600" cy="728809"/>
          </a:xfrm>
          <a:prstGeom prst="teardrop">
            <a:avLst>
              <a:gd name="adj" fmla="val 102857"/>
            </a:avLst>
          </a:prstGeom>
          <a:solidFill>
            <a:schemeClr val="tx2">
              <a:lumMod val="60000"/>
              <a:lumOff val="40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17" name="Oval 50"/>
          <xdr:cNvSpPr/>
        </xdr:nvSpPr>
        <xdr:spPr>
          <a:xfrm>
            <a:off x="13827976" y="9670829"/>
            <a:ext cx="530773" cy="532086"/>
          </a:xfrm>
          <a:prstGeom prst="ellipse">
            <a:avLst/>
          </a:prstGeom>
          <a:ln/>
          <a:effectLst/>
        </xdr:spPr>
        <xdr:style>
          <a:lnRef idx="3">
            <a:schemeClr val="lt1"/>
          </a:lnRef>
          <a:fillRef idx="1">
            <a:schemeClr val="accent6"/>
          </a:fillRef>
          <a:effectRef idx="1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$I$3">
        <xdr:nvSpPr>
          <xdr:cNvPr id="18" name="TextBox 51"/>
          <xdr:cNvSpPr txBox="1"/>
        </xdr:nvSpPr>
        <xdr:spPr>
          <a:xfrm>
            <a:off x="13058605" y="9835627"/>
            <a:ext cx="464343" cy="208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fld id="{2B768744-D816-42B4-B694-3CD1ECEF5C04}" type="TxLink">
              <a:rPr lang="en-US" sz="1100" b="1" i="0" u="none" strike="noStrike">
                <a:solidFill>
                  <a:schemeClr val="bg1"/>
                </a:solidFill>
                <a:latin typeface="Calibri"/>
                <a:cs typeface="Utsaah" pitchFamily="34" charset="0"/>
              </a:rPr>
              <a:pPr algn="ctr"/>
              <a:t>74%</a:t>
            </a:fld>
            <a:endParaRPr lang="en-US" sz="1400" b="1">
              <a:solidFill>
                <a:schemeClr val="bg1"/>
              </a:solidFill>
              <a:latin typeface="Utsaah" pitchFamily="34" charset="0"/>
              <a:cs typeface="Utsaah" pitchFamily="34" charset="0"/>
            </a:endParaRPr>
          </a:p>
        </xdr:txBody>
      </xdr:sp>
      <xdr:sp macro="" textlink="$J$3">
        <xdr:nvSpPr>
          <xdr:cNvPr id="19" name="TextBox 52"/>
          <xdr:cNvSpPr txBox="1"/>
        </xdr:nvSpPr>
        <xdr:spPr>
          <a:xfrm>
            <a:off x="13838465" y="9835627"/>
            <a:ext cx="464343" cy="208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fld id="{EA5BE6AF-D15C-42BA-B1B8-ECD96F6AA5DF}" type="TxLink">
              <a:rPr lang="en-US" sz="1100" b="1" i="0" u="none" strike="noStrike">
                <a:solidFill>
                  <a:schemeClr val="bg1"/>
                </a:solidFill>
                <a:latin typeface="Calibri"/>
                <a:cs typeface="Utsaah" pitchFamily="34" charset="0"/>
              </a:rPr>
              <a:pPr algn="ctr"/>
              <a:t>82%</a:t>
            </a:fld>
            <a:endParaRPr lang="en-US" sz="1400" b="1">
              <a:solidFill>
                <a:schemeClr val="bg1"/>
              </a:solidFill>
              <a:latin typeface="Utsaah" pitchFamily="34" charset="0"/>
              <a:cs typeface="Utsaah" pitchFamily="34" charset="0"/>
            </a:endParaRPr>
          </a:p>
        </xdr:txBody>
      </xdr:sp>
      <xdr:sp macro="" textlink="">
        <xdr:nvSpPr>
          <xdr:cNvPr id="20" name="TextBox 53"/>
          <xdr:cNvSpPr txBox="1"/>
        </xdr:nvSpPr>
        <xdr:spPr>
          <a:xfrm>
            <a:off x="11346877" y="9338997"/>
            <a:ext cx="695324" cy="2083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US" sz="1050">
                <a:solidFill>
                  <a:schemeClr val="tx1"/>
                </a:solidFill>
                <a:latin typeface="+mn-lt"/>
                <a:cs typeface="Utsaah" pitchFamily="34" charset="0"/>
              </a:rPr>
              <a:t>Label</a:t>
            </a:r>
            <a:r>
              <a:rPr lang="en-US" sz="1050" baseline="0">
                <a:solidFill>
                  <a:schemeClr val="tx1"/>
                </a:solidFill>
                <a:latin typeface="+mn-lt"/>
                <a:cs typeface="Utsaah" pitchFamily="34" charset="0"/>
              </a:rPr>
              <a:t> 1</a:t>
            </a:r>
            <a:endParaRPr lang="en-US" sz="1050">
              <a:solidFill>
                <a:schemeClr val="tx1"/>
              </a:solidFill>
              <a:latin typeface="+mn-lt"/>
              <a:cs typeface="Utsaah" pitchFamily="34" charset="0"/>
            </a:endParaRPr>
          </a:p>
        </xdr:txBody>
      </xdr:sp>
      <xdr:sp macro="" textlink="">
        <xdr:nvSpPr>
          <xdr:cNvPr id="21" name="TextBox 54"/>
          <xdr:cNvSpPr txBox="1"/>
        </xdr:nvSpPr>
        <xdr:spPr>
          <a:xfrm>
            <a:off x="12144376" y="9336943"/>
            <a:ext cx="695324" cy="2083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US" sz="1050">
                <a:solidFill>
                  <a:schemeClr val="tx1"/>
                </a:solidFill>
                <a:latin typeface="+mn-lt"/>
                <a:cs typeface="Utsaah" pitchFamily="34" charset="0"/>
              </a:rPr>
              <a:t>Label</a:t>
            </a:r>
            <a:r>
              <a:rPr lang="en-US" sz="1050" baseline="0">
                <a:solidFill>
                  <a:schemeClr val="tx1"/>
                </a:solidFill>
                <a:latin typeface="+mn-lt"/>
                <a:cs typeface="Utsaah" pitchFamily="34" charset="0"/>
              </a:rPr>
              <a:t> 2</a:t>
            </a:r>
            <a:endParaRPr lang="en-US" sz="1050">
              <a:solidFill>
                <a:schemeClr val="tx1"/>
              </a:solidFill>
              <a:latin typeface="+mn-lt"/>
              <a:cs typeface="Utsaah" pitchFamily="34" charset="0"/>
            </a:endParaRPr>
          </a:p>
        </xdr:txBody>
      </xdr:sp>
      <xdr:sp macro="" textlink="">
        <xdr:nvSpPr>
          <xdr:cNvPr id="22" name="TextBox 55"/>
          <xdr:cNvSpPr txBox="1"/>
        </xdr:nvSpPr>
        <xdr:spPr>
          <a:xfrm>
            <a:off x="12968729" y="9337970"/>
            <a:ext cx="695324" cy="2083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US" sz="1050">
                <a:solidFill>
                  <a:schemeClr val="tx1"/>
                </a:solidFill>
                <a:latin typeface="+mn-lt"/>
                <a:cs typeface="Utsaah" pitchFamily="34" charset="0"/>
              </a:rPr>
              <a:t>Label</a:t>
            </a:r>
            <a:r>
              <a:rPr lang="en-US" sz="1050" baseline="0">
                <a:solidFill>
                  <a:schemeClr val="tx1"/>
                </a:solidFill>
                <a:latin typeface="+mn-lt"/>
                <a:cs typeface="Utsaah" pitchFamily="34" charset="0"/>
              </a:rPr>
              <a:t> 3</a:t>
            </a:r>
            <a:endParaRPr lang="en-US" sz="1050">
              <a:solidFill>
                <a:schemeClr val="tx1"/>
              </a:solidFill>
              <a:latin typeface="+mn-lt"/>
              <a:cs typeface="Utsaah" pitchFamily="34" charset="0"/>
            </a:endParaRPr>
          </a:p>
        </xdr:txBody>
      </xdr:sp>
      <xdr:sp macro="" textlink="">
        <xdr:nvSpPr>
          <xdr:cNvPr id="23" name="TextBox 56"/>
          <xdr:cNvSpPr txBox="1"/>
        </xdr:nvSpPr>
        <xdr:spPr>
          <a:xfrm>
            <a:off x="13766228" y="9327702"/>
            <a:ext cx="695324" cy="2083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US" sz="1050">
                <a:solidFill>
                  <a:schemeClr val="tx1"/>
                </a:solidFill>
                <a:latin typeface="+mn-lt"/>
                <a:cs typeface="Utsaah" pitchFamily="34" charset="0"/>
              </a:rPr>
              <a:t>Label</a:t>
            </a:r>
            <a:r>
              <a:rPr lang="en-US" sz="1050" baseline="0">
                <a:solidFill>
                  <a:schemeClr val="tx1"/>
                </a:solidFill>
                <a:latin typeface="+mn-lt"/>
                <a:cs typeface="Utsaah" pitchFamily="34" charset="0"/>
              </a:rPr>
              <a:t> 4</a:t>
            </a:r>
            <a:endParaRPr lang="en-US" sz="1050">
              <a:solidFill>
                <a:schemeClr val="tx1"/>
              </a:solidFill>
              <a:latin typeface="+mn-lt"/>
              <a:cs typeface="Utsaah" pitchFamily="34" charset="0"/>
            </a:endParaRPr>
          </a:p>
        </xdr:txBody>
      </xdr:sp>
    </xdr:grpSp>
    <xdr:clientData/>
  </xdr:twoCellAnchor>
  <xdr:twoCellAnchor>
    <xdr:from>
      <xdr:col>10</xdr:col>
      <xdr:colOff>415635</xdr:colOff>
      <xdr:row>2</xdr:row>
      <xdr:rowOff>216478</xdr:rowOff>
    </xdr:from>
    <xdr:to>
      <xdr:col>13</xdr:col>
      <xdr:colOff>105538</xdr:colOff>
      <xdr:row>9</xdr:row>
      <xdr:rowOff>119085</xdr:rowOff>
    </xdr:to>
    <xdr:grpSp>
      <xdr:nvGrpSpPr>
        <xdr:cNvPr id="24" name="Graphic22"/>
        <xdr:cNvGrpSpPr/>
      </xdr:nvGrpSpPr>
      <xdr:grpSpPr>
        <a:xfrm>
          <a:off x="6476999" y="597478"/>
          <a:ext cx="1508312" cy="1314039"/>
          <a:chOff x="12382500" y="6762751"/>
          <a:chExt cx="1262063" cy="1103656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25" name="Rectangle 24"/>
          <xdr:cNvSpPr/>
        </xdr:nvSpPr>
        <xdr:spPr>
          <a:xfrm rot="5400000">
            <a:off x="12856252" y="6288999"/>
            <a:ext cx="265474" cy="1212977"/>
          </a:xfrm>
          <a:prstGeom prst="rect">
            <a:avLst/>
          </a:prstGeom>
          <a:solidFill>
            <a:schemeClr val="accent4">
              <a:lumMod val="75000"/>
            </a:schemeClr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vert="vert270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 b="1" i="0">
                <a:solidFill>
                  <a:schemeClr val="bg1"/>
                </a:solidFill>
                <a:effectLst/>
                <a:latin typeface="+mn-lt"/>
                <a:cs typeface="Utsaah" pitchFamily="34" charset="0"/>
              </a:rPr>
              <a:t>Label</a:t>
            </a:r>
          </a:p>
        </xdr:txBody>
      </xdr:sp>
      <xdr:sp macro="" textlink="">
        <xdr:nvSpPr>
          <xdr:cNvPr id="26" name="Pentagon 25"/>
          <xdr:cNvSpPr/>
        </xdr:nvSpPr>
        <xdr:spPr>
          <a:xfrm rot="5400000">
            <a:off x="12826382" y="6801931"/>
            <a:ext cx="427765" cy="1208376"/>
          </a:xfrm>
          <a:prstGeom prst="homePlate">
            <a:avLst/>
          </a:prstGeom>
          <a:solidFill>
            <a:schemeClr val="accent4">
              <a:lumMod val="75000"/>
            </a:schemeClr>
          </a:solidFill>
          <a:ln>
            <a:noFill/>
          </a:ln>
          <a:effectLst/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7" name="Parallelogram 26"/>
          <xdr:cNvSpPr/>
        </xdr:nvSpPr>
        <xdr:spPr>
          <a:xfrm rot="10800000" flipV="1">
            <a:off x="12383917" y="7023127"/>
            <a:ext cx="1260646" cy="168805"/>
          </a:xfrm>
          <a:prstGeom prst="parallelogram">
            <a:avLst>
              <a:gd name="adj" fmla="val 31336"/>
            </a:avLst>
          </a:prstGeom>
          <a:solidFill>
            <a:schemeClr val="accent4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8" name="Oval 27"/>
          <xdr:cNvSpPr/>
        </xdr:nvSpPr>
        <xdr:spPr>
          <a:xfrm>
            <a:off x="12706350" y="7286625"/>
            <a:ext cx="625848" cy="579782"/>
          </a:xfrm>
          <a:prstGeom prst="ellipse">
            <a:avLst/>
          </a:prstGeom>
          <a:solidFill>
            <a:srgbClr val="AF674E"/>
          </a:solidFill>
          <a:ln/>
          <a:effectLst/>
        </xdr:spPr>
        <xdr:style>
          <a:lnRef idx="3">
            <a:schemeClr val="lt1"/>
          </a:lnRef>
          <a:fillRef idx="1">
            <a:schemeClr val="accent6"/>
          </a:fillRef>
          <a:effectRef idx="1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9" name="TextBox 28"/>
          <xdr:cNvSpPr txBox="1"/>
        </xdr:nvSpPr>
        <xdr:spPr>
          <a:xfrm>
            <a:off x="12748215" y="7435713"/>
            <a:ext cx="530158" cy="300783"/>
          </a:xfrm>
          <a:prstGeom prst="rect">
            <a:avLst/>
          </a:prstGeom>
          <a:noFill/>
          <a:effectLst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US" sz="1800" b="1">
                <a:solidFill>
                  <a:schemeClr val="bg1"/>
                </a:solidFill>
                <a:latin typeface="Utsaah" pitchFamily="34" charset="0"/>
                <a:cs typeface="Utsaah" pitchFamily="34" charset="0"/>
              </a:rPr>
              <a:t>125%</a:t>
            </a:r>
          </a:p>
        </xdr:txBody>
      </xdr:sp>
    </xdr:grpSp>
    <xdr:clientData/>
  </xdr:twoCellAnchor>
  <xdr:twoCellAnchor>
    <xdr:from>
      <xdr:col>1</xdr:col>
      <xdr:colOff>298738</xdr:colOff>
      <xdr:row>10</xdr:row>
      <xdr:rowOff>129021</xdr:rowOff>
    </xdr:from>
    <xdr:to>
      <xdr:col>6</xdr:col>
      <xdr:colOff>314449</xdr:colOff>
      <xdr:row>14</xdr:row>
      <xdr:rowOff>132485</xdr:rowOff>
    </xdr:to>
    <xdr:grpSp>
      <xdr:nvGrpSpPr>
        <xdr:cNvPr id="30" name="Graphic19"/>
        <xdr:cNvGrpSpPr/>
      </xdr:nvGrpSpPr>
      <xdr:grpSpPr>
        <a:xfrm>
          <a:off x="904874" y="2111953"/>
          <a:ext cx="3046393" cy="765464"/>
          <a:chOff x="8488260" y="1687286"/>
          <a:chExt cx="3060000" cy="765464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31" name="Round Diagonal Corner Rectangle 30"/>
          <xdr:cNvSpPr/>
        </xdr:nvSpPr>
        <xdr:spPr>
          <a:xfrm>
            <a:off x="8488260" y="1687286"/>
            <a:ext cx="989116" cy="765464"/>
          </a:xfrm>
          <a:prstGeom prst="round2DiagRect">
            <a:avLst/>
          </a:prstGeom>
          <a:solidFill>
            <a:schemeClr val="accent3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2" name="TextBox 31"/>
          <xdr:cNvSpPr txBox="1"/>
        </xdr:nvSpPr>
        <xdr:spPr>
          <a:xfrm>
            <a:off x="8544666" y="1749632"/>
            <a:ext cx="910938" cy="60786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800">
                <a:solidFill>
                  <a:schemeClr val="bg1"/>
                </a:solidFill>
                <a:latin typeface="Utsaah" pitchFamily="34" charset="0"/>
                <a:cs typeface="Utsaah" pitchFamily="34" charset="0"/>
              </a:rPr>
              <a:t>7</a:t>
            </a:r>
            <a:r>
              <a:rPr lang="hu-HU" sz="2800">
                <a:solidFill>
                  <a:schemeClr val="bg1"/>
                </a:solidFill>
                <a:latin typeface="Utsaah" pitchFamily="34" charset="0"/>
                <a:cs typeface="Utsaah" pitchFamily="34" charset="0"/>
              </a:rPr>
              <a:t>7</a:t>
            </a:r>
            <a:r>
              <a:rPr lang="en-US" sz="2800">
                <a:solidFill>
                  <a:schemeClr val="bg1"/>
                </a:solidFill>
                <a:latin typeface="Utsaah" pitchFamily="34" charset="0"/>
                <a:cs typeface="Utsaah" pitchFamily="34" charset="0"/>
              </a:rPr>
              <a:t>%</a:t>
            </a:r>
          </a:p>
        </xdr:txBody>
      </xdr:sp>
      <xdr:sp macro="" textlink="">
        <xdr:nvSpPr>
          <xdr:cNvPr id="33" name="Round Diagonal Corner Rectangle 32"/>
          <xdr:cNvSpPr/>
        </xdr:nvSpPr>
        <xdr:spPr>
          <a:xfrm>
            <a:off x="9534648" y="1687286"/>
            <a:ext cx="989117" cy="765464"/>
          </a:xfrm>
          <a:prstGeom prst="round2DiagRect">
            <a:avLst/>
          </a:prstGeom>
          <a:solidFill>
            <a:schemeClr val="tx1">
              <a:lumMod val="50000"/>
              <a:lumOff val="50000"/>
            </a:schemeClr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4" name="TextBox 33"/>
          <xdr:cNvSpPr txBox="1"/>
        </xdr:nvSpPr>
        <xdr:spPr>
          <a:xfrm>
            <a:off x="9588333" y="1749632"/>
            <a:ext cx="910938" cy="607868"/>
          </a:xfrm>
          <a:prstGeom prst="rect">
            <a:avLst/>
          </a:prstGeom>
          <a:solidFill>
            <a:schemeClr val="tx1">
              <a:lumMod val="50000"/>
              <a:lumOff val="50000"/>
            </a:schemeClr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en-US" sz="2800">
                <a:solidFill>
                  <a:schemeClr val="bg1"/>
                </a:solidFill>
                <a:latin typeface="Utsaah" pitchFamily="34" charset="0"/>
                <a:cs typeface="Utsaah" pitchFamily="34" charset="0"/>
              </a:rPr>
              <a:t>74%</a:t>
            </a:r>
          </a:p>
        </xdr:txBody>
      </xdr:sp>
      <xdr:sp macro="" textlink="">
        <xdr:nvSpPr>
          <xdr:cNvPr id="35" name="Round Diagonal Corner Rectangle 34"/>
          <xdr:cNvSpPr/>
        </xdr:nvSpPr>
        <xdr:spPr>
          <a:xfrm>
            <a:off x="10559143" y="1687286"/>
            <a:ext cx="989117" cy="765464"/>
          </a:xfrm>
          <a:prstGeom prst="round2DiagRect">
            <a:avLst/>
          </a:prstGeom>
          <a:solidFill>
            <a:srgbClr val="B7755D"/>
          </a:solidFill>
          <a:ln>
            <a:noFill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6" name="TextBox 35"/>
          <xdr:cNvSpPr txBox="1"/>
        </xdr:nvSpPr>
        <xdr:spPr>
          <a:xfrm>
            <a:off x="10612828" y="1749632"/>
            <a:ext cx="910938" cy="607868"/>
          </a:xfrm>
          <a:prstGeom prst="rect">
            <a:avLst/>
          </a:prstGeom>
          <a:solidFill>
            <a:srgbClr val="B7755D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hu-HU" sz="2800">
                <a:solidFill>
                  <a:schemeClr val="bg1"/>
                </a:solidFill>
                <a:latin typeface="Utsaah" pitchFamily="34" charset="0"/>
                <a:cs typeface="Utsaah" pitchFamily="34" charset="0"/>
              </a:rPr>
              <a:t>3</a:t>
            </a:r>
            <a:r>
              <a:rPr lang="en-US" sz="2800">
                <a:solidFill>
                  <a:schemeClr val="bg1"/>
                </a:solidFill>
                <a:latin typeface="Utsaah" pitchFamily="34" charset="0"/>
                <a:cs typeface="Utsaah" pitchFamily="34" charset="0"/>
              </a:rPr>
              <a:t>4%</a:t>
            </a:r>
          </a:p>
        </xdr:txBody>
      </xdr:sp>
    </xdr:grpSp>
    <xdr:clientData/>
  </xdr:twoCellAnchor>
  <xdr:twoCellAnchor>
    <xdr:from>
      <xdr:col>8</xdr:col>
      <xdr:colOff>399183</xdr:colOff>
      <xdr:row>13</xdr:row>
      <xdr:rowOff>81396</xdr:rowOff>
    </xdr:from>
    <xdr:to>
      <xdr:col>13</xdr:col>
      <xdr:colOff>425594</xdr:colOff>
      <xdr:row>16</xdr:row>
      <xdr:rowOff>148071</xdr:rowOff>
    </xdr:to>
    <xdr:grpSp>
      <xdr:nvGrpSpPr>
        <xdr:cNvPr id="37" name="Graphic20"/>
        <xdr:cNvGrpSpPr/>
      </xdr:nvGrpSpPr>
      <xdr:grpSpPr>
        <a:xfrm>
          <a:off x="5248274" y="2635828"/>
          <a:ext cx="3057093" cy="638175"/>
          <a:chOff x="5124450" y="1747160"/>
          <a:chExt cx="3057057" cy="638175"/>
        </a:xfrm>
        <a:solidFill>
          <a:schemeClr val="tx2">
            <a:lumMod val="60000"/>
            <a:lumOff val="40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38" name="Rectangle 70"/>
          <xdr:cNvSpPr/>
        </xdr:nvSpPr>
        <xdr:spPr>
          <a:xfrm>
            <a:off x="5809470" y="1750082"/>
            <a:ext cx="2372037" cy="45057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9" name="Right Triangle 71"/>
          <xdr:cNvSpPr/>
        </xdr:nvSpPr>
        <xdr:spPr>
          <a:xfrm rot="16200000" flipV="1">
            <a:off x="5993303" y="1559715"/>
            <a:ext cx="145361" cy="520252"/>
          </a:xfrm>
          <a:prstGeom prst="rtTriangle">
            <a:avLst/>
          </a:prstGeom>
          <a:solidFill>
            <a:schemeClr val="tx2">
              <a:lumMod val="75000"/>
            </a:schemeClr>
          </a:solidFill>
          <a:ln>
            <a:noFill/>
          </a:ln>
          <a:effectLst>
            <a:outerShdw blurRad="50800" dist="38100" algn="l" rotWithShape="0">
              <a:prstClr val="black">
                <a:alpha val="22000"/>
              </a:prstClr>
            </a:outerShdw>
          </a:effectLst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40" name="Flowchart: Manual Input 72"/>
          <xdr:cNvSpPr/>
        </xdr:nvSpPr>
        <xdr:spPr>
          <a:xfrm rot="10800000">
            <a:off x="5127235" y="1885478"/>
            <a:ext cx="1194461" cy="499857"/>
          </a:xfrm>
          <a:prstGeom prst="flowChartManualInput">
            <a:avLst/>
          </a:prstGeom>
          <a:grpFill/>
          <a:ln w="9525"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41" name="TextBox 73"/>
          <xdr:cNvSpPr txBox="1"/>
        </xdr:nvSpPr>
        <xdr:spPr>
          <a:xfrm>
            <a:off x="5124450" y="1924050"/>
            <a:ext cx="1152525" cy="285750"/>
          </a:xfrm>
          <a:prstGeom prst="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hu-HU" sz="2000" b="1">
                <a:solidFill>
                  <a:schemeClr val="bg1"/>
                </a:solidFill>
                <a:latin typeface="Utsaah" pitchFamily="34" charset="0"/>
                <a:cs typeface="Utsaah" pitchFamily="34" charset="0"/>
              </a:rPr>
              <a:t>Header</a:t>
            </a:r>
            <a:endParaRPr lang="en-US" sz="2000" b="1">
              <a:solidFill>
                <a:schemeClr val="bg1"/>
              </a:solidFill>
              <a:latin typeface="Utsaah" pitchFamily="34" charset="0"/>
              <a:cs typeface="Utsaah" pitchFamily="34" charset="0"/>
            </a:endParaRPr>
          </a:p>
        </xdr:txBody>
      </xdr:sp>
    </xdr:grpSp>
    <xdr:clientData/>
  </xdr:twoCellAnchor>
  <xdr:twoCellAnchor>
    <xdr:from>
      <xdr:col>1</xdr:col>
      <xdr:colOff>270163</xdr:colOff>
      <xdr:row>16</xdr:row>
      <xdr:rowOff>90921</xdr:rowOff>
    </xdr:from>
    <xdr:to>
      <xdr:col>3</xdr:col>
      <xdr:colOff>419897</xdr:colOff>
      <xdr:row>24</xdr:row>
      <xdr:rowOff>153515</xdr:rowOff>
    </xdr:to>
    <xdr:grpSp>
      <xdr:nvGrpSpPr>
        <xdr:cNvPr id="42" name="Graphic14"/>
        <xdr:cNvGrpSpPr/>
      </xdr:nvGrpSpPr>
      <xdr:grpSpPr>
        <a:xfrm>
          <a:off x="876299" y="3216853"/>
          <a:ext cx="1362007" cy="1586594"/>
          <a:chOff x="7190508" y="13793924"/>
          <a:chExt cx="2626591" cy="2606397"/>
        </a:xfrm>
        <a:effectLst>
          <a:outerShdw blurRad="63500" sx="102000" sy="102000" algn="ctr" rotWithShape="0">
            <a:prstClr val="black">
              <a:alpha val="40000"/>
            </a:prstClr>
          </a:outerShdw>
        </a:effectLst>
      </xdr:grpSpPr>
      <xdr:sp macro="" textlink="">
        <xdr:nvSpPr>
          <xdr:cNvPr id="43" name="Pentagon 82"/>
          <xdr:cNvSpPr/>
        </xdr:nvSpPr>
        <xdr:spPr>
          <a:xfrm rot="5400000">
            <a:off x="7848598" y="14443365"/>
            <a:ext cx="1324843" cy="2589069"/>
          </a:xfrm>
          <a:prstGeom prst="homePlate">
            <a:avLst>
              <a:gd name="adj" fmla="val 41026"/>
            </a:avLst>
          </a:prstGeom>
          <a:solidFill>
            <a:schemeClr val="accent6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000">
              <a:solidFill>
                <a:schemeClr val="accent6">
                  <a:lumMod val="75000"/>
                </a:schemeClr>
              </a:solidFill>
            </a:endParaRPr>
          </a:p>
        </xdr:txBody>
      </xdr:sp>
      <xdr:sp macro="" textlink="">
        <xdr:nvSpPr>
          <xdr:cNvPr id="44" name="Pentagon 83"/>
          <xdr:cNvSpPr/>
        </xdr:nvSpPr>
        <xdr:spPr>
          <a:xfrm rot="16200000">
            <a:off x="7880636" y="13129775"/>
            <a:ext cx="1260772" cy="2589069"/>
          </a:xfrm>
          <a:prstGeom prst="homePlate">
            <a:avLst>
              <a:gd name="adj" fmla="val 16406"/>
            </a:avLst>
          </a:prstGeom>
          <a:solidFill>
            <a:srgbClr val="617DAB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000"/>
          </a:p>
        </xdr:txBody>
      </xdr:sp>
      <xdr:sp macro="" textlink="">
        <xdr:nvSpPr>
          <xdr:cNvPr id="45" name="TextBox 84"/>
          <xdr:cNvSpPr txBox="1"/>
        </xdr:nvSpPr>
        <xdr:spPr>
          <a:xfrm>
            <a:off x="7207827" y="15195729"/>
            <a:ext cx="2580409" cy="7023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n-US" sz="4000" b="1">
                <a:solidFill>
                  <a:schemeClr val="bg1"/>
                </a:solidFill>
                <a:latin typeface="Utsaah" pitchFamily="34" charset="0"/>
                <a:cs typeface="Utsaah" pitchFamily="34" charset="0"/>
              </a:rPr>
              <a:t>125%</a:t>
            </a:r>
          </a:p>
        </xdr:txBody>
      </xdr:sp>
      <xdr:sp macro="" textlink="">
        <xdr:nvSpPr>
          <xdr:cNvPr id="46" name="TextBox 85"/>
          <xdr:cNvSpPr txBox="1"/>
        </xdr:nvSpPr>
        <xdr:spPr>
          <a:xfrm>
            <a:off x="7190508" y="14019890"/>
            <a:ext cx="2615044" cy="6711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marL="0" indent="0" algn="ctr"/>
            <a:r>
              <a:rPr lang="en-US" sz="4000" b="1">
                <a:solidFill>
                  <a:schemeClr val="bg1"/>
                </a:solidFill>
                <a:latin typeface="Utsaah" pitchFamily="34" charset="0"/>
                <a:ea typeface="+mn-ea"/>
                <a:cs typeface="Utsaah" pitchFamily="34" charset="0"/>
              </a:rPr>
              <a:t>74%</a:t>
            </a:r>
          </a:p>
        </xdr:txBody>
      </xdr:sp>
      <xdr:sp macro="" textlink="">
        <xdr:nvSpPr>
          <xdr:cNvPr id="47" name="TextBox 86"/>
          <xdr:cNvSpPr txBox="1"/>
        </xdr:nvSpPr>
        <xdr:spPr>
          <a:xfrm>
            <a:off x="7216486" y="15746575"/>
            <a:ext cx="2600613" cy="3394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n-US" sz="1200" b="1">
                <a:solidFill>
                  <a:schemeClr val="bg1"/>
                </a:solidFill>
                <a:latin typeface="Utsaah" pitchFamily="34" charset="0"/>
                <a:cs typeface="Utsaah" pitchFamily="34" charset="0"/>
              </a:rPr>
              <a:t>Label 2</a:t>
            </a:r>
          </a:p>
        </xdr:txBody>
      </xdr:sp>
      <xdr:sp macro="" textlink="">
        <xdr:nvSpPr>
          <xdr:cNvPr id="48" name="TextBox 87"/>
          <xdr:cNvSpPr txBox="1"/>
        </xdr:nvSpPr>
        <xdr:spPr>
          <a:xfrm>
            <a:off x="7224183" y="14555935"/>
            <a:ext cx="2582333" cy="33943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n-US" sz="1200" b="1">
                <a:solidFill>
                  <a:schemeClr val="bg1"/>
                </a:solidFill>
                <a:latin typeface="Utsaah" pitchFamily="34" charset="0"/>
                <a:cs typeface="Utsaah" pitchFamily="34" charset="0"/>
              </a:rPr>
              <a:t>Label 1</a:t>
            </a:r>
          </a:p>
        </xdr:txBody>
      </xdr:sp>
    </xdr:grpSp>
    <xdr:clientData/>
  </xdr:twoCellAnchor>
  <xdr:twoCellAnchor>
    <xdr:from>
      <xdr:col>8</xdr:col>
      <xdr:colOff>342033</xdr:colOff>
      <xdr:row>10</xdr:row>
      <xdr:rowOff>100446</xdr:rowOff>
    </xdr:from>
    <xdr:to>
      <xdr:col>13</xdr:col>
      <xdr:colOff>515022</xdr:colOff>
      <xdr:row>12</xdr:row>
      <xdr:rowOff>184226</xdr:rowOff>
    </xdr:to>
    <xdr:grpSp>
      <xdr:nvGrpSpPr>
        <xdr:cNvPr id="49" name="Graphic10"/>
        <xdr:cNvGrpSpPr/>
      </xdr:nvGrpSpPr>
      <xdr:grpSpPr>
        <a:xfrm>
          <a:off x="5191124" y="2083378"/>
          <a:ext cx="3203671" cy="464780"/>
          <a:chOff x="1134041" y="18813820"/>
          <a:chExt cx="3213748" cy="464780"/>
        </a:xfrm>
        <a:effectLst>
          <a:outerShdw blurRad="50800" dist="38100" dir="5400000" algn="t" rotWithShape="0">
            <a:prstClr val="black">
              <a:alpha val="40000"/>
            </a:prstClr>
          </a:outerShdw>
        </a:effectLst>
      </xdr:grpSpPr>
      <xdr:sp macro="" textlink="">
        <xdr:nvSpPr>
          <xdr:cNvPr id="50" name="Rectangle 112"/>
          <xdr:cNvSpPr/>
        </xdr:nvSpPr>
        <xdr:spPr>
          <a:xfrm>
            <a:off x="1134041" y="18882305"/>
            <a:ext cx="1008412" cy="396295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800" b="1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Label</a:t>
            </a:r>
            <a:endParaRPr lang="en-US">
              <a:solidFill>
                <a:schemeClr val="bg1"/>
              </a:solidFill>
              <a:effectLst/>
            </a:endParaRPr>
          </a:p>
        </xdr:txBody>
      </xdr:sp>
      <xdr:sp macro="" textlink="">
        <xdr:nvSpPr>
          <xdr:cNvPr id="51" name="Pentagon 113"/>
          <xdr:cNvSpPr/>
        </xdr:nvSpPr>
        <xdr:spPr>
          <a:xfrm>
            <a:off x="2361223" y="18813925"/>
            <a:ext cx="1986566" cy="394338"/>
          </a:xfrm>
          <a:prstGeom prst="homePlate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2" name="Parallelogram 114"/>
          <xdr:cNvSpPr/>
        </xdr:nvSpPr>
        <xdr:spPr>
          <a:xfrm rot="5400000" flipV="1">
            <a:off x="2017112" y="18929734"/>
            <a:ext cx="463851" cy="232023"/>
          </a:xfrm>
          <a:prstGeom prst="parallelogram">
            <a:avLst>
              <a:gd name="adj" fmla="val 31336"/>
            </a:avLst>
          </a:prstGeom>
          <a:solidFill>
            <a:srgbClr val="FA7572"/>
          </a:solidFill>
          <a:ln>
            <a:noFill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0</xdr:col>
      <xdr:colOff>476249</xdr:colOff>
      <xdr:row>26</xdr:row>
      <xdr:rowOff>167121</xdr:rowOff>
    </xdr:from>
    <xdr:to>
      <xdr:col>7</xdr:col>
      <xdr:colOff>536398</xdr:colOff>
      <xdr:row>31</xdr:row>
      <xdr:rowOff>117422</xdr:rowOff>
    </xdr:to>
    <xdr:grpSp>
      <xdr:nvGrpSpPr>
        <xdr:cNvPr id="53" name="Graphic23"/>
        <xdr:cNvGrpSpPr/>
      </xdr:nvGrpSpPr>
      <xdr:grpSpPr>
        <a:xfrm>
          <a:off x="476249" y="5198053"/>
          <a:ext cx="4303104" cy="902801"/>
          <a:chOff x="11849661" y="6704032"/>
          <a:chExt cx="4271728" cy="902801"/>
        </a:xfrm>
      </xdr:grpSpPr>
      <xdr:sp macro="" textlink="">
        <xdr:nvSpPr>
          <xdr:cNvPr id="54" name="Rounded Rectangle 142"/>
          <xdr:cNvSpPr/>
        </xdr:nvSpPr>
        <xdr:spPr>
          <a:xfrm>
            <a:off x="12192590" y="6707605"/>
            <a:ext cx="907912" cy="718886"/>
          </a:xfrm>
          <a:prstGeom prst="roundRect">
            <a:avLst/>
          </a:prstGeom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55" name="Oval 143"/>
          <xdr:cNvSpPr/>
        </xdr:nvSpPr>
        <xdr:spPr>
          <a:xfrm rot="16200000">
            <a:off x="12502193" y="6868708"/>
            <a:ext cx="229761" cy="1104111"/>
          </a:xfrm>
          <a:prstGeom prst="ellipse">
            <a:avLst/>
          </a:prstGeom>
          <a:solidFill>
            <a:schemeClr val="bg1"/>
          </a:solidFill>
          <a:ln>
            <a:solidFill>
              <a:schemeClr val="bg1"/>
            </a:solidFill>
          </a:ln>
          <a:effectLst>
            <a:outerShdw blurRad="127000" dist="76200" dir="18600000" sx="110000" sy="110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56" name="Rectangle 144"/>
          <xdr:cNvSpPr/>
        </xdr:nvSpPr>
        <xdr:spPr>
          <a:xfrm rot="16200000">
            <a:off x="12458646" y="6686215"/>
            <a:ext cx="311633" cy="1529603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57" name="TextBox 145"/>
          <xdr:cNvSpPr txBox="1"/>
        </xdr:nvSpPr>
        <xdr:spPr>
          <a:xfrm>
            <a:off x="12235222" y="6901985"/>
            <a:ext cx="777607" cy="2285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marL="0" indent="0" algn="ctr"/>
            <a:r>
              <a:rPr lang="en-US" sz="2000">
                <a:solidFill>
                  <a:schemeClr val="bg1"/>
                </a:solidFill>
                <a:latin typeface="Utsaah" pitchFamily="34" charset="0"/>
                <a:ea typeface="+mn-ea"/>
                <a:cs typeface="Utsaah" pitchFamily="34" charset="0"/>
              </a:rPr>
              <a:t>125%</a:t>
            </a:r>
          </a:p>
        </xdr:txBody>
      </xdr:sp>
      <xdr:sp macro="" textlink="">
        <xdr:nvSpPr>
          <xdr:cNvPr id="58" name="Rounded Rectangle 146"/>
          <xdr:cNvSpPr/>
        </xdr:nvSpPr>
        <xdr:spPr>
          <a:xfrm>
            <a:off x="13556390" y="6704032"/>
            <a:ext cx="907913" cy="718886"/>
          </a:xfrm>
          <a:prstGeom prst="roundRect">
            <a:avLst/>
          </a:prstGeom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59" name="Oval 147"/>
          <xdr:cNvSpPr/>
        </xdr:nvSpPr>
        <xdr:spPr>
          <a:xfrm rot="16200000">
            <a:off x="13864485" y="6863626"/>
            <a:ext cx="229761" cy="1107129"/>
          </a:xfrm>
          <a:prstGeom prst="ellipse">
            <a:avLst/>
          </a:prstGeom>
          <a:solidFill>
            <a:schemeClr val="bg1"/>
          </a:solidFill>
          <a:ln>
            <a:solidFill>
              <a:schemeClr val="bg1"/>
            </a:solidFill>
          </a:ln>
          <a:effectLst>
            <a:outerShdw blurRad="127000" dist="76200" dir="18600000" sx="110000" sy="110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0" name="Rectangle 148"/>
          <xdr:cNvSpPr/>
        </xdr:nvSpPr>
        <xdr:spPr>
          <a:xfrm rot="16200000">
            <a:off x="13822447" y="6682642"/>
            <a:ext cx="311633" cy="1529604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61" name="Rounded Rectangle 149"/>
          <xdr:cNvSpPr/>
        </xdr:nvSpPr>
        <xdr:spPr>
          <a:xfrm>
            <a:off x="14934714" y="6704032"/>
            <a:ext cx="903430" cy="718886"/>
          </a:xfrm>
          <a:prstGeom prst="roundRect">
            <a:avLst/>
          </a:prstGeom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62" name="Oval 150"/>
          <xdr:cNvSpPr/>
        </xdr:nvSpPr>
        <xdr:spPr>
          <a:xfrm rot="16200000">
            <a:off x="15240567" y="6865868"/>
            <a:ext cx="229761" cy="1102646"/>
          </a:xfrm>
          <a:prstGeom prst="ellipse">
            <a:avLst/>
          </a:prstGeom>
          <a:solidFill>
            <a:schemeClr val="bg1"/>
          </a:solidFill>
          <a:ln>
            <a:solidFill>
              <a:schemeClr val="bg1"/>
            </a:solidFill>
          </a:ln>
          <a:effectLst>
            <a:outerShdw blurRad="127000" dist="76200" dir="18600000" sx="110000" sy="110000" algn="ctr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3" name="Rectangle 151"/>
          <xdr:cNvSpPr/>
        </xdr:nvSpPr>
        <xdr:spPr>
          <a:xfrm rot="16200000">
            <a:off x="15198529" y="6680401"/>
            <a:ext cx="311633" cy="153408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64" name="TextBox 152"/>
          <xdr:cNvSpPr txBox="1"/>
        </xdr:nvSpPr>
        <xdr:spPr>
          <a:xfrm>
            <a:off x="13623625" y="6860915"/>
            <a:ext cx="777607" cy="2285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marL="0" indent="0" algn="ctr"/>
            <a:r>
              <a:rPr lang="en-US" sz="2000">
                <a:solidFill>
                  <a:schemeClr val="bg1"/>
                </a:solidFill>
                <a:latin typeface="Utsaah" pitchFamily="34" charset="0"/>
                <a:ea typeface="+mn-ea"/>
                <a:cs typeface="Utsaah" pitchFamily="34" charset="0"/>
              </a:rPr>
              <a:t>125%</a:t>
            </a:r>
          </a:p>
        </xdr:txBody>
      </xdr:sp>
      <xdr:sp macro="" textlink="">
        <xdr:nvSpPr>
          <xdr:cNvPr id="65" name="TextBox 153"/>
          <xdr:cNvSpPr txBox="1"/>
        </xdr:nvSpPr>
        <xdr:spPr>
          <a:xfrm>
            <a:off x="14997466" y="6912462"/>
            <a:ext cx="777607" cy="2285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marL="0" indent="0" algn="ctr"/>
            <a:r>
              <a:rPr lang="en-US" sz="2000">
                <a:solidFill>
                  <a:schemeClr val="bg1"/>
                </a:solidFill>
                <a:latin typeface="Utsaah" pitchFamily="34" charset="0"/>
                <a:ea typeface="+mn-ea"/>
                <a:cs typeface="Utsaah" pitchFamily="34" charset="0"/>
              </a:rPr>
              <a:t>125%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2</xdr:row>
          <xdr:rowOff>152400</xdr:rowOff>
        </xdr:from>
        <xdr:to>
          <xdr:col>9</xdr:col>
          <xdr:colOff>714375</xdr:colOff>
          <xdr:row>2</xdr:row>
          <xdr:rowOff>361950</xdr:rowOff>
        </xdr:to>
        <xdr:sp macro="" textlink="">
          <xdr:nvSpPr>
            <xdr:cNvPr id="24577" name="ScrollBar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371475</xdr:colOff>
      <xdr:row>15</xdr:row>
      <xdr:rowOff>66674</xdr:rowOff>
    </xdr:from>
    <xdr:to>
      <xdr:col>9</xdr:col>
      <xdr:colOff>66675</xdr:colOff>
      <xdr:row>26</xdr:row>
      <xdr:rowOff>114299</xdr:rowOff>
    </xdr:to>
    <xdr:grpSp>
      <xdr:nvGrpSpPr>
        <xdr:cNvPr id="74" name="Grupo 73"/>
        <xdr:cNvGrpSpPr/>
      </xdr:nvGrpSpPr>
      <xdr:grpSpPr>
        <a:xfrm>
          <a:off x="4181475" y="3162299"/>
          <a:ext cx="2171700" cy="2143125"/>
          <a:chOff x="5324475" y="3200399"/>
          <a:chExt cx="2171700" cy="2143125"/>
        </a:xfrm>
      </xdr:grpSpPr>
      <xdr:pic>
        <xdr:nvPicPr>
          <xdr:cNvPr id="2" name="Imagen 1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24475" y="3200399"/>
            <a:ext cx="2171700" cy="2143125"/>
          </a:xfrm>
          <a:prstGeom prst="rect">
            <a:avLst/>
          </a:prstGeom>
        </xdr:spPr>
      </xdr:pic>
      <xdr:grpSp>
        <xdr:nvGrpSpPr>
          <xdr:cNvPr id="13" name="Grupo 12"/>
          <xdr:cNvGrpSpPr/>
        </xdr:nvGrpSpPr>
        <xdr:grpSpPr>
          <a:xfrm>
            <a:off x="5591175" y="3267075"/>
            <a:ext cx="1685925" cy="1381125"/>
            <a:chOff x="10096500" y="2524125"/>
            <a:chExt cx="2390775" cy="1952625"/>
          </a:xfrm>
        </xdr:grpSpPr>
        <xdr:graphicFrame macro="">
          <xdr:nvGraphicFramePr>
            <xdr:cNvPr id="14" name="Linear Dial Needle"/>
            <xdr:cNvGraphicFramePr>
              <a:graphicFrameLocks/>
            </xdr:cNvGraphicFramePr>
          </xdr:nvGraphicFramePr>
          <xdr:xfrm>
            <a:off x="10096500" y="2524125"/>
            <a:ext cx="2390775" cy="161924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sp macro="" textlink="$C$7">
          <xdr:nvSpPr>
            <xdr:cNvPr id="15" name="TextBox 484"/>
            <xdr:cNvSpPr txBox="1"/>
          </xdr:nvSpPr>
          <xdr:spPr bwMode="auto">
            <a:xfrm>
              <a:off x="10801350" y="4133850"/>
              <a:ext cx="1115644" cy="342900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indent="0" algn="ctr"/>
              <a:fld id="{995FB855-823D-4C29-8F81-37099D7AB69F}" type="TxLink">
                <a:rPr lang="en-US" sz="1400" b="1" i="0" u="none" strike="noStrike" cap="none" spc="50">
                  <a:ln w="3175" cmpd="sng">
                    <a:noFill/>
                    <a:prstDash val="solid"/>
                  </a:ln>
                  <a:solidFill>
                    <a:schemeClr val="tx1">
                      <a:lumMod val="50000"/>
                      <a:lumOff val="50000"/>
                    </a:schemeClr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pPr marL="0" indent="0" algn="ctr"/>
                <a:t>30,00 €</a:t>
              </a:fld>
              <a:endParaRPr lang="en-US" sz="2400" b="1" i="0" u="none" strike="noStrike" cap="none" spc="50">
                <a:ln w="3175" cmpd="sng">
                  <a:noFill/>
                  <a:prstDash val="solid"/>
                </a:ln>
                <a:solidFill>
                  <a:schemeClr val="tx1">
                    <a:lumMod val="50000"/>
                    <a:lumOff val="50000"/>
                  </a:schemeClr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6" name="Oval 483"/>
            <xdr:cNvSpPr/>
          </xdr:nvSpPr>
          <xdr:spPr bwMode="auto">
            <a:xfrm>
              <a:off x="11005195" y="3648075"/>
              <a:ext cx="523875" cy="514351"/>
            </a:xfrm>
            <a:prstGeom prst="ellipse">
              <a:avLst/>
            </a:prstGeom>
            <a:solidFill>
              <a:schemeClr val="tx2"/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contrasting" dir="t">
                <a:rot lat="0" lon="0" rev="7800000"/>
              </a:lightRig>
            </a:scene3d>
            <a:sp3d>
              <a:bevelT w="139700" h="139700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en-US"/>
            </a:p>
          </xdr:txBody>
        </xdr:sp>
      </xdr:grpSp>
    </xdr:grpSp>
    <xdr:clientData/>
  </xdr:twoCellAnchor>
  <xdr:twoCellAnchor>
    <xdr:from>
      <xdr:col>5</xdr:col>
      <xdr:colOff>276225</xdr:colOff>
      <xdr:row>4</xdr:row>
      <xdr:rowOff>66675</xdr:rowOff>
    </xdr:from>
    <xdr:to>
      <xdr:col>9</xdr:col>
      <xdr:colOff>619125</xdr:colOff>
      <xdr:row>13</xdr:row>
      <xdr:rowOff>66675</xdr:rowOff>
    </xdr:to>
    <xdr:grpSp>
      <xdr:nvGrpSpPr>
        <xdr:cNvPr id="73" name="Grupo 72"/>
        <xdr:cNvGrpSpPr/>
      </xdr:nvGrpSpPr>
      <xdr:grpSpPr>
        <a:xfrm>
          <a:off x="4086225" y="1066800"/>
          <a:ext cx="2819400" cy="1714500"/>
          <a:chOff x="5572125" y="371475"/>
          <a:chExt cx="3248025" cy="1857375"/>
        </a:xfrm>
      </xdr:grpSpPr>
      <xdr:grpSp>
        <xdr:nvGrpSpPr>
          <xdr:cNvPr id="21" name="Grupo 20"/>
          <xdr:cNvGrpSpPr/>
        </xdr:nvGrpSpPr>
        <xdr:grpSpPr>
          <a:xfrm>
            <a:off x="5572125" y="371475"/>
            <a:ext cx="3248025" cy="1857375"/>
            <a:chOff x="5600700" y="361950"/>
            <a:chExt cx="3248025" cy="1857375"/>
          </a:xfrm>
        </xdr:grpSpPr>
        <xdr:pic>
          <xdr:nvPicPr>
            <xdr:cNvPr id="17" name="Imagen 16"/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600700" y="361950"/>
              <a:ext cx="3248025" cy="1857375"/>
            </a:xfrm>
            <a:prstGeom prst="rect">
              <a:avLst/>
            </a:prstGeom>
          </xdr:spPr>
        </xdr:pic>
        <xdr:graphicFrame macro="">
          <xdr:nvGraphicFramePr>
            <xdr:cNvPr id="8" name="Linear Dial Needle"/>
            <xdr:cNvGraphicFramePr>
              <a:graphicFrameLocks/>
            </xdr:cNvGraphicFramePr>
          </xdr:nvGraphicFramePr>
          <xdr:xfrm>
            <a:off x="6210300" y="742950"/>
            <a:ext cx="2057400" cy="1304924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</xdr:grpSp>
      <xdr:grpSp>
        <xdr:nvGrpSpPr>
          <xdr:cNvPr id="69" name="Grupo 68"/>
          <xdr:cNvGrpSpPr/>
        </xdr:nvGrpSpPr>
        <xdr:grpSpPr>
          <a:xfrm>
            <a:off x="6343650" y="1781174"/>
            <a:ext cx="1790699" cy="428625"/>
            <a:chOff x="6343650" y="1781174"/>
            <a:chExt cx="1790699" cy="428625"/>
          </a:xfrm>
        </xdr:grpSpPr>
        <xdr:sp macro="" textlink="$C$7">
          <xdr:nvSpPr>
            <xdr:cNvPr id="10" name="TextBox 484"/>
            <xdr:cNvSpPr txBox="1"/>
          </xdr:nvSpPr>
          <xdr:spPr bwMode="auto">
            <a:xfrm>
              <a:off x="6343650" y="1943100"/>
              <a:ext cx="1790699" cy="266699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wrap="square" rtlCol="0" anchor="b"/>
            <a:lstStyle/>
            <a:p>
              <a:pPr marL="0" indent="0" algn="ctr"/>
              <a:fld id="{995FB855-823D-4C29-8F81-37099D7AB69F}" type="TxLink">
                <a:rPr lang="en-US" sz="1200" b="0" i="0" u="none" strike="noStrike" cap="none" spc="50">
                  <a:ln w="3175" cmpd="sng">
                    <a:noFill/>
                    <a:prstDash val="solid"/>
                  </a:ln>
                  <a:solidFill>
                    <a:srgbClr val="FFC000"/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pPr marL="0" indent="0" algn="ctr"/>
                <a:t>30,00 €</a:t>
              </a:fld>
              <a:endParaRPr lang="en-US" sz="2000" b="0" i="0" u="none" strike="noStrike" cap="none" spc="50">
                <a:ln w="3175" cmpd="sng">
                  <a:noFill/>
                  <a:prstDash val="solid"/>
                </a:ln>
                <a:solidFill>
                  <a:srgbClr val="FFC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11" name="Oval 483"/>
            <xdr:cNvSpPr/>
          </xdr:nvSpPr>
          <xdr:spPr bwMode="auto">
            <a:xfrm>
              <a:off x="7115174" y="1781174"/>
              <a:ext cx="200025" cy="219076"/>
            </a:xfrm>
            <a:prstGeom prst="ellipse">
              <a:avLst/>
            </a:prstGeom>
            <a:solidFill>
              <a:srgbClr val="FFC000"/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contrasting" dir="t">
                <a:rot lat="0" lon="0" rev="7800000"/>
              </a:lightRig>
            </a:scene3d>
            <a:sp3d>
              <a:bevelT w="139700" h="139700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en-US"/>
            </a:p>
          </xdr:txBody>
        </xdr:sp>
      </xdr:grpSp>
    </xdr:grpSp>
    <xdr:clientData/>
  </xdr:twoCellAnchor>
  <xdr:twoCellAnchor>
    <xdr:from>
      <xdr:col>10</xdr:col>
      <xdr:colOff>38099</xdr:colOff>
      <xdr:row>3</xdr:row>
      <xdr:rowOff>74929</xdr:rowOff>
    </xdr:from>
    <xdr:to>
      <xdr:col>13</xdr:col>
      <xdr:colOff>85725</xdr:colOff>
      <xdr:row>11</xdr:row>
      <xdr:rowOff>19050</xdr:rowOff>
    </xdr:to>
    <xdr:grpSp>
      <xdr:nvGrpSpPr>
        <xdr:cNvPr id="32" name="Grupo 31"/>
        <xdr:cNvGrpSpPr/>
      </xdr:nvGrpSpPr>
      <xdr:grpSpPr>
        <a:xfrm>
          <a:off x="7086599" y="884554"/>
          <a:ext cx="2333626" cy="1468121"/>
          <a:chOff x="10934699" y="1141729"/>
          <a:chExt cx="3114675" cy="1801496"/>
        </a:xfrm>
      </xdr:grpSpPr>
      <xdr:pic>
        <xdr:nvPicPr>
          <xdr:cNvPr id="27" name="Imagen 26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34699" y="1141729"/>
            <a:ext cx="3114675" cy="1801496"/>
          </a:xfrm>
          <a:prstGeom prst="rect">
            <a:avLst/>
          </a:prstGeom>
        </xdr:spPr>
      </xdr:pic>
      <xdr:grpSp>
        <xdr:nvGrpSpPr>
          <xdr:cNvPr id="22" name="Grupo 21"/>
          <xdr:cNvGrpSpPr/>
        </xdr:nvGrpSpPr>
        <xdr:grpSpPr>
          <a:xfrm>
            <a:off x="11820525" y="1543050"/>
            <a:ext cx="1276351" cy="1200150"/>
            <a:chOff x="12649200" y="3657600"/>
            <a:chExt cx="1276351" cy="1200150"/>
          </a:xfrm>
        </xdr:grpSpPr>
        <xdr:graphicFrame macro="">
          <xdr:nvGraphicFramePr>
            <xdr:cNvPr id="24" name="Linear Dial Needle"/>
            <xdr:cNvGraphicFramePr>
              <a:graphicFrameLocks/>
            </xdr:cNvGraphicFramePr>
          </xdr:nvGraphicFramePr>
          <xdr:xfrm>
            <a:off x="12687300" y="3657600"/>
            <a:ext cx="1238251" cy="99292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6"/>
            </a:graphicData>
          </a:graphic>
        </xdr:graphicFrame>
        <xdr:sp macro="" textlink="$C$7">
          <xdr:nvSpPr>
            <xdr:cNvPr id="25" name="TextBox 484"/>
            <xdr:cNvSpPr txBox="1"/>
          </xdr:nvSpPr>
          <xdr:spPr bwMode="auto">
            <a:xfrm>
              <a:off x="12649200" y="4615211"/>
              <a:ext cx="1257300" cy="242539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indent="0" algn="ctr"/>
              <a:fld id="{995FB855-823D-4C29-8F81-37099D7AB69F}" type="TxLink">
                <a:rPr lang="en-US" sz="1200" b="1" i="0" u="none" strike="noStrike" cap="none" spc="50">
                  <a:ln w="3175" cmpd="sng">
                    <a:noFill/>
                    <a:prstDash val="solid"/>
                  </a:ln>
                  <a:solidFill>
                    <a:schemeClr val="tx1">
                      <a:lumMod val="50000"/>
                      <a:lumOff val="50000"/>
                    </a:schemeClr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pPr marL="0" indent="0" algn="ctr"/>
                <a:t>30,00 €</a:t>
              </a:fld>
              <a:endParaRPr lang="en-US" sz="2000" b="1" i="0" u="none" strike="noStrike" cap="none" spc="50">
                <a:ln w="3175" cmpd="sng">
                  <a:noFill/>
                  <a:prstDash val="solid"/>
                </a:ln>
                <a:solidFill>
                  <a:schemeClr val="tx1">
                    <a:lumMod val="50000"/>
                    <a:lumOff val="50000"/>
                  </a:schemeClr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6" name="Oval 483"/>
            <xdr:cNvSpPr/>
          </xdr:nvSpPr>
          <xdr:spPr bwMode="auto">
            <a:xfrm>
              <a:off x="13128068" y="4271614"/>
              <a:ext cx="369426" cy="363809"/>
            </a:xfrm>
            <a:prstGeom prst="ellipse">
              <a:avLst/>
            </a:prstGeom>
            <a:solidFill>
              <a:schemeClr val="tx2"/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contrasting" dir="t">
                <a:rot lat="0" lon="0" rev="7800000"/>
              </a:lightRig>
            </a:scene3d>
            <a:sp3d>
              <a:bevelT w="139700" h="139700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en-US"/>
            </a:p>
          </xdr:txBody>
        </xdr:sp>
      </xdr:grpSp>
    </xdr:grpSp>
    <xdr:clientData/>
  </xdr:twoCellAnchor>
  <xdr:twoCellAnchor>
    <xdr:from>
      <xdr:col>10</xdr:col>
      <xdr:colOff>47625</xdr:colOff>
      <xdr:row>13</xdr:row>
      <xdr:rowOff>152399</xdr:rowOff>
    </xdr:from>
    <xdr:to>
      <xdr:col>13</xdr:col>
      <xdr:colOff>704850</xdr:colOff>
      <xdr:row>25</xdr:row>
      <xdr:rowOff>171450</xdr:rowOff>
    </xdr:to>
    <xdr:grpSp>
      <xdr:nvGrpSpPr>
        <xdr:cNvPr id="75" name="Grupo 74"/>
        <xdr:cNvGrpSpPr/>
      </xdr:nvGrpSpPr>
      <xdr:grpSpPr>
        <a:xfrm>
          <a:off x="7096125" y="2867024"/>
          <a:ext cx="2943225" cy="2305051"/>
          <a:chOff x="9172575" y="3267074"/>
          <a:chExt cx="3419475" cy="2657475"/>
        </a:xfrm>
      </xdr:grpSpPr>
      <xdr:pic>
        <xdr:nvPicPr>
          <xdr:cNvPr id="33" name="Imagen 32"/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72575" y="3267074"/>
            <a:ext cx="3419475" cy="2657475"/>
          </a:xfrm>
          <a:prstGeom prst="rect">
            <a:avLst/>
          </a:prstGeom>
        </xdr:spPr>
      </xdr:pic>
      <xdr:grpSp>
        <xdr:nvGrpSpPr>
          <xdr:cNvPr id="34" name="Grupo 33"/>
          <xdr:cNvGrpSpPr/>
        </xdr:nvGrpSpPr>
        <xdr:grpSpPr>
          <a:xfrm>
            <a:off x="10172700" y="3876675"/>
            <a:ext cx="1276351" cy="1200150"/>
            <a:chOff x="12649200" y="3657600"/>
            <a:chExt cx="1276351" cy="1200150"/>
          </a:xfrm>
        </xdr:grpSpPr>
        <xdr:graphicFrame macro="">
          <xdr:nvGraphicFramePr>
            <xdr:cNvPr id="35" name="Linear Dial Needle"/>
            <xdr:cNvGraphicFramePr>
              <a:graphicFrameLocks/>
            </xdr:cNvGraphicFramePr>
          </xdr:nvGraphicFramePr>
          <xdr:xfrm>
            <a:off x="12687300" y="3657600"/>
            <a:ext cx="1238251" cy="99292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8"/>
            </a:graphicData>
          </a:graphic>
        </xdr:graphicFrame>
        <xdr:sp macro="" textlink="$C$7">
          <xdr:nvSpPr>
            <xdr:cNvPr id="36" name="TextBox 484"/>
            <xdr:cNvSpPr txBox="1"/>
          </xdr:nvSpPr>
          <xdr:spPr bwMode="auto">
            <a:xfrm>
              <a:off x="12649200" y="4615211"/>
              <a:ext cx="1257300" cy="242539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indent="0" algn="ctr"/>
              <a:fld id="{995FB855-823D-4C29-8F81-37099D7AB69F}" type="TxLink">
                <a:rPr lang="en-US" sz="1200" b="1" i="0" u="none" strike="noStrike" cap="none" spc="50">
                  <a:ln w="3175" cmpd="sng">
                    <a:noFill/>
                    <a:prstDash val="solid"/>
                  </a:ln>
                  <a:solidFill>
                    <a:schemeClr val="tx1">
                      <a:lumMod val="50000"/>
                      <a:lumOff val="50000"/>
                    </a:schemeClr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pPr marL="0" indent="0" algn="ctr"/>
                <a:t>30,00 €</a:t>
              </a:fld>
              <a:endParaRPr lang="en-US" sz="2000" b="1" i="0" u="none" strike="noStrike" cap="none" spc="50">
                <a:ln w="3175" cmpd="sng">
                  <a:noFill/>
                  <a:prstDash val="solid"/>
                </a:ln>
                <a:solidFill>
                  <a:schemeClr val="tx1">
                    <a:lumMod val="50000"/>
                    <a:lumOff val="50000"/>
                  </a:schemeClr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7" name="Oval 483"/>
            <xdr:cNvSpPr/>
          </xdr:nvSpPr>
          <xdr:spPr bwMode="auto">
            <a:xfrm>
              <a:off x="13128068" y="4271614"/>
              <a:ext cx="369426" cy="363809"/>
            </a:xfrm>
            <a:prstGeom prst="ellipse">
              <a:avLst/>
            </a:prstGeom>
            <a:solidFill>
              <a:schemeClr val="tx2"/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contrasting" dir="t">
                <a:rot lat="0" lon="0" rev="7800000"/>
              </a:lightRig>
            </a:scene3d>
            <a:sp3d>
              <a:bevelT w="139700" h="139700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en-US"/>
            </a:p>
          </xdr:txBody>
        </xdr:sp>
      </xdr:grpSp>
    </xdr:grpSp>
    <xdr:clientData/>
  </xdr:twoCellAnchor>
  <xdr:twoCellAnchor>
    <xdr:from>
      <xdr:col>13</xdr:col>
      <xdr:colOff>323850</xdr:colOff>
      <xdr:row>0</xdr:row>
      <xdr:rowOff>161925</xdr:rowOff>
    </xdr:from>
    <xdr:to>
      <xdr:col>17</xdr:col>
      <xdr:colOff>69850</xdr:colOff>
      <xdr:row>6</xdr:row>
      <xdr:rowOff>76200</xdr:rowOff>
    </xdr:to>
    <xdr:grpSp>
      <xdr:nvGrpSpPr>
        <xdr:cNvPr id="43" name="Grupo 42"/>
        <xdr:cNvGrpSpPr/>
      </xdr:nvGrpSpPr>
      <xdr:grpSpPr>
        <a:xfrm>
          <a:off x="9658350" y="161925"/>
          <a:ext cx="2794000" cy="1295400"/>
          <a:chOff x="12954000" y="1895475"/>
          <a:chExt cx="3975100" cy="2028825"/>
        </a:xfrm>
      </xdr:grpSpPr>
      <xdr:pic>
        <xdr:nvPicPr>
          <xdr:cNvPr id="38" name="Imagen 37"/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54000" y="1895475"/>
            <a:ext cx="3975100" cy="2028825"/>
          </a:xfrm>
          <a:prstGeom prst="rect">
            <a:avLst/>
          </a:prstGeom>
        </xdr:spPr>
      </xdr:pic>
      <xdr:grpSp>
        <xdr:nvGrpSpPr>
          <xdr:cNvPr id="39" name="Grupo 38"/>
          <xdr:cNvGrpSpPr/>
        </xdr:nvGrpSpPr>
        <xdr:grpSpPr>
          <a:xfrm>
            <a:off x="14230350" y="2657475"/>
            <a:ext cx="1276351" cy="1200150"/>
            <a:chOff x="12649200" y="3657600"/>
            <a:chExt cx="1276351" cy="1200150"/>
          </a:xfrm>
        </xdr:grpSpPr>
        <xdr:graphicFrame macro="">
          <xdr:nvGraphicFramePr>
            <xdr:cNvPr id="40" name="Linear Dial Needle"/>
            <xdr:cNvGraphicFramePr>
              <a:graphicFrameLocks/>
            </xdr:cNvGraphicFramePr>
          </xdr:nvGraphicFramePr>
          <xdr:xfrm>
            <a:off x="12687300" y="3657600"/>
            <a:ext cx="1238251" cy="99292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0"/>
            </a:graphicData>
          </a:graphic>
        </xdr:graphicFrame>
        <xdr:sp macro="" textlink="$C$7">
          <xdr:nvSpPr>
            <xdr:cNvPr id="41" name="TextBox 484"/>
            <xdr:cNvSpPr txBox="1"/>
          </xdr:nvSpPr>
          <xdr:spPr bwMode="auto">
            <a:xfrm>
              <a:off x="12649200" y="4615211"/>
              <a:ext cx="1257300" cy="242539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indent="0" algn="ctr"/>
              <a:fld id="{995FB855-823D-4C29-8F81-37099D7AB69F}" type="TxLink">
                <a:rPr lang="en-US" sz="1200" b="1" i="0" u="none" strike="noStrike" cap="none" spc="50">
                  <a:ln w="3175" cmpd="sng">
                    <a:noFill/>
                    <a:prstDash val="solid"/>
                  </a:ln>
                  <a:solidFill>
                    <a:schemeClr val="tx1">
                      <a:lumMod val="50000"/>
                      <a:lumOff val="50000"/>
                    </a:schemeClr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pPr marL="0" indent="0" algn="ctr"/>
                <a:t>30,00 €</a:t>
              </a:fld>
              <a:endParaRPr lang="en-US" sz="2000" b="1" i="0" u="none" strike="noStrike" cap="none" spc="50">
                <a:ln w="3175" cmpd="sng">
                  <a:noFill/>
                  <a:prstDash val="solid"/>
                </a:ln>
                <a:solidFill>
                  <a:schemeClr val="tx1">
                    <a:lumMod val="50000"/>
                    <a:lumOff val="50000"/>
                  </a:schemeClr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2" name="Oval 483"/>
            <xdr:cNvSpPr/>
          </xdr:nvSpPr>
          <xdr:spPr bwMode="auto">
            <a:xfrm>
              <a:off x="13128068" y="4271614"/>
              <a:ext cx="369426" cy="363809"/>
            </a:xfrm>
            <a:prstGeom prst="ellipse">
              <a:avLst/>
            </a:prstGeom>
            <a:solidFill>
              <a:schemeClr val="tx2"/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contrasting" dir="t">
                <a:rot lat="0" lon="0" rev="7800000"/>
              </a:lightRig>
            </a:scene3d>
            <a:sp3d>
              <a:bevelT w="139700" h="139700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en-US"/>
            </a:p>
          </xdr:txBody>
        </xdr:sp>
      </xdr:grpSp>
    </xdr:grpSp>
    <xdr:clientData/>
  </xdr:twoCellAnchor>
  <xdr:twoCellAnchor>
    <xdr:from>
      <xdr:col>17</xdr:col>
      <xdr:colOff>200024</xdr:colOff>
      <xdr:row>1</xdr:row>
      <xdr:rowOff>19051</xdr:rowOff>
    </xdr:from>
    <xdr:to>
      <xdr:col>21</xdr:col>
      <xdr:colOff>447675</xdr:colOff>
      <xdr:row>7</xdr:row>
      <xdr:rowOff>57150</xdr:rowOff>
    </xdr:to>
    <xdr:grpSp>
      <xdr:nvGrpSpPr>
        <xdr:cNvPr id="49" name="Grupo 48"/>
        <xdr:cNvGrpSpPr/>
      </xdr:nvGrpSpPr>
      <xdr:grpSpPr>
        <a:xfrm>
          <a:off x="12582524" y="209551"/>
          <a:ext cx="3295651" cy="1419224"/>
          <a:chOff x="12868274" y="2076451"/>
          <a:chExt cx="4124653" cy="1809749"/>
        </a:xfrm>
      </xdr:grpSpPr>
      <xdr:pic>
        <xdr:nvPicPr>
          <xdr:cNvPr id="44" name="Imagen 43"/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868274" y="2076451"/>
            <a:ext cx="4124653" cy="1781174"/>
          </a:xfrm>
          <a:prstGeom prst="rect">
            <a:avLst/>
          </a:prstGeom>
        </xdr:spPr>
      </xdr:pic>
      <xdr:grpSp>
        <xdr:nvGrpSpPr>
          <xdr:cNvPr id="45" name="Grupo 44"/>
          <xdr:cNvGrpSpPr/>
        </xdr:nvGrpSpPr>
        <xdr:grpSpPr>
          <a:xfrm>
            <a:off x="14268450" y="2686050"/>
            <a:ext cx="1276351" cy="1200150"/>
            <a:chOff x="12649200" y="3657600"/>
            <a:chExt cx="1276351" cy="1200150"/>
          </a:xfrm>
        </xdr:grpSpPr>
        <xdr:graphicFrame macro="">
          <xdr:nvGraphicFramePr>
            <xdr:cNvPr id="46" name="Linear Dial Needle"/>
            <xdr:cNvGraphicFramePr>
              <a:graphicFrameLocks/>
            </xdr:cNvGraphicFramePr>
          </xdr:nvGraphicFramePr>
          <xdr:xfrm>
            <a:off x="12687300" y="3657600"/>
            <a:ext cx="1238251" cy="99292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2"/>
            </a:graphicData>
          </a:graphic>
        </xdr:graphicFrame>
        <xdr:sp macro="" textlink="$C$7">
          <xdr:nvSpPr>
            <xdr:cNvPr id="47" name="TextBox 484"/>
            <xdr:cNvSpPr txBox="1"/>
          </xdr:nvSpPr>
          <xdr:spPr bwMode="auto">
            <a:xfrm>
              <a:off x="12649200" y="4615211"/>
              <a:ext cx="1257300" cy="242539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indent="0" algn="ctr"/>
              <a:fld id="{995FB855-823D-4C29-8F81-37099D7AB69F}" type="TxLink">
                <a:rPr lang="en-US" sz="1200" b="1" i="0" u="none" strike="noStrike" cap="none" spc="50">
                  <a:ln w="3175" cmpd="sng">
                    <a:noFill/>
                    <a:prstDash val="solid"/>
                  </a:ln>
                  <a:solidFill>
                    <a:schemeClr val="tx1">
                      <a:lumMod val="50000"/>
                      <a:lumOff val="50000"/>
                    </a:schemeClr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pPr marL="0" indent="0" algn="ctr"/>
                <a:t>30,00 €</a:t>
              </a:fld>
              <a:endParaRPr lang="en-US" sz="2000" b="1" i="0" u="none" strike="noStrike" cap="none" spc="50">
                <a:ln w="3175" cmpd="sng">
                  <a:noFill/>
                  <a:prstDash val="solid"/>
                </a:ln>
                <a:solidFill>
                  <a:schemeClr val="tx1">
                    <a:lumMod val="50000"/>
                    <a:lumOff val="50000"/>
                  </a:schemeClr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8" name="Oval 483"/>
            <xdr:cNvSpPr/>
          </xdr:nvSpPr>
          <xdr:spPr bwMode="auto">
            <a:xfrm>
              <a:off x="13128068" y="4271614"/>
              <a:ext cx="369426" cy="363809"/>
            </a:xfrm>
            <a:prstGeom prst="ellipse">
              <a:avLst/>
            </a:prstGeom>
            <a:solidFill>
              <a:schemeClr val="tx2"/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contrasting" dir="t">
                <a:rot lat="0" lon="0" rev="7800000"/>
              </a:lightRig>
            </a:scene3d>
            <a:sp3d>
              <a:bevelT w="139700" h="139700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en-US"/>
            </a:p>
          </xdr:txBody>
        </xdr:sp>
      </xdr:grpSp>
    </xdr:grpSp>
    <xdr:clientData/>
  </xdr:twoCellAnchor>
  <xdr:twoCellAnchor>
    <xdr:from>
      <xdr:col>3</xdr:col>
      <xdr:colOff>123825</xdr:colOff>
      <xdr:row>3</xdr:row>
      <xdr:rowOff>133350</xdr:rowOff>
    </xdr:from>
    <xdr:to>
      <xdr:col>4</xdr:col>
      <xdr:colOff>638176</xdr:colOff>
      <xdr:row>10</xdr:row>
      <xdr:rowOff>0</xdr:rowOff>
    </xdr:to>
    <xdr:grpSp>
      <xdr:nvGrpSpPr>
        <xdr:cNvPr id="51" name="Grupo 50"/>
        <xdr:cNvGrpSpPr/>
      </xdr:nvGrpSpPr>
      <xdr:grpSpPr>
        <a:xfrm>
          <a:off x="2409825" y="942975"/>
          <a:ext cx="1276351" cy="1200150"/>
          <a:chOff x="12649200" y="3657600"/>
          <a:chExt cx="1276351" cy="1200150"/>
        </a:xfrm>
      </xdr:grpSpPr>
      <xdr:graphicFrame macro="">
        <xdr:nvGraphicFramePr>
          <xdr:cNvPr id="52" name="Linear Dial Needle"/>
          <xdr:cNvGraphicFramePr>
            <a:graphicFrameLocks/>
          </xdr:cNvGraphicFramePr>
        </xdr:nvGraphicFramePr>
        <xdr:xfrm>
          <a:off x="12687300" y="3657600"/>
          <a:ext cx="1238251" cy="9929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sp macro="" textlink="$C$7">
        <xdr:nvSpPr>
          <xdr:cNvPr id="53" name="TextBox 484"/>
          <xdr:cNvSpPr txBox="1"/>
        </xdr:nvSpPr>
        <xdr:spPr bwMode="auto">
          <a:xfrm>
            <a:off x="12649200" y="4615211"/>
            <a:ext cx="1257300" cy="24253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ctr"/>
            <a:fld id="{995FB855-823D-4C29-8F81-37099D7AB69F}" type="TxLink">
              <a:rPr lang="en-US" sz="1200" b="1" i="0" u="none" strike="noStrike" cap="none" spc="50">
                <a:ln w="3175" cmpd="sng">
                  <a:noFill/>
                  <a:prstDash val="solid"/>
                </a:ln>
                <a:solidFill>
                  <a:schemeClr val="tx1">
                    <a:lumMod val="50000"/>
                    <a:lumOff val="50000"/>
                  </a:schemeClr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30,00 €</a:t>
            </a:fld>
            <a:endParaRPr lang="en-US" sz="2000" b="1" i="0" u="none" strike="noStrike" cap="none" spc="50">
              <a:ln w="3175" cmpd="sng">
                <a:noFill/>
                <a:prstDash val="solid"/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54" name="Oval 483"/>
          <xdr:cNvSpPr/>
        </xdr:nvSpPr>
        <xdr:spPr bwMode="auto">
          <a:xfrm>
            <a:off x="13128068" y="4271614"/>
            <a:ext cx="369426" cy="363809"/>
          </a:xfrm>
          <a:prstGeom prst="ellipse">
            <a:avLst/>
          </a:prstGeom>
          <a:solidFill>
            <a:schemeClr val="tx2"/>
          </a:solidFill>
          <a:ln>
            <a:noFill/>
          </a:ln>
          <a:effectLst/>
          <a:scene3d>
            <a:camera prst="orthographicFront">
              <a:rot lat="0" lon="0" rev="0"/>
            </a:camera>
            <a:lightRig rig="contrasting" dir="t">
              <a:rot lat="0" lon="0" rev="7800000"/>
            </a:lightRig>
          </a:scene3d>
          <a:sp3d>
            <a:bevelT w="139700" h="139700"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</xdr:grpSp>
    <xdr:clientData/>
  </xdr:twoCellAnchor>
  <xdr:twoCellAnchor>
    <xdr:from>
      <xdr:col>14</xdr:col>
      <xdr:colOff>200025</xdr:colOff>
      <xdr:row>9</xdr:row>
      <xdr:rowOff>104774</xdr:rowOff>
    </xdr:from>
    <xdr:to>
      <xdr:col>17</xdr:col>
      <xdr:colOff>19050</xdr:colOff>
      <xdr:row>20</xdr:row>
      <xdr:rowOff>152400</xdr:rowOff>
    </xdr:to>
    <xdr:grpSp>
      <xdr:nvGrpSpPr>
        <xdr:cNvPr id="60" name="Grupo 59"/>
        <xdr:cNvGrpSpPr/>
      </xdr:nvGrpSpPr>
      <xdr:grpSpPr>
        <a:xfrm>
          <a:off x="10296525" y="2057399"/>
          <a:ext cx="2105025" cy="2143126"/>
          <a:chOff x="12592050" y="3495674"/>
          <a:chExt cx="3495675" cy="3495675"/>
        </a:xfrm>
      </xdr:grpSpPr>
      <xdr:pic>
        <xdr:nvPicPr>
          <xdr:cNvPr id="59" name="Imagen 58"/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592050" y="3495674"/>
            <a:ext cx="3495675" cy="3495675"/>
          </a:xfrm>
          <a:prstGeom prst="rect">
            <a:avLst/>
          </a:prstGeom>
        </xdr:spPr>
      </xdr:pic>
      <xdr:grpSp>
        <xdr:nvGrpSpPr>
          <xdr:cNvPr id="28" name="Grupo 27"/>
          <xdr:cNvGrpSpPr/>
        </xdr:nvGrpSpPr>
        <xdr:grpSpPr>
          <a:xfrm>
            <a:off x="13639800" y="4419600"/>
            <a:ext cx="1276351" cy="1200150"/>
            <a:chOff x="12649200" y="3657600"/>
            <a:chExt cx="1276351" cy="1200150"/>
          </a:xfrm>
        </xdr:grpSpPr>
        <xdr:graphicFrame macro="">
          <xdr:nvGraphicFramePr>
            <xdr:cNvPr id="29" name="Linear Dial Needle"/>
            <xdr:cNvGraphicFramePr>
              <a:graphicFrameLocks/>
            </xdr:cNvGraphicFramePr>
          </xdr:nvGraphicFramePr>
          <xdr:xfrm>
            <a:off x="12687300" y="3657600"/>
            <a:ext cx="1238251" cy="99292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sp macro="" textlink="$C$7">
          <xdr:nvSpPr>
            <xdr:cNvPr id="30" name="TextBox 484"/>
            <xdr:cNvSpPr txBox="1"/>
          </xdr:nvSpPr>
          <xdr:spPr bwMode="auto">
            <a:xfrm>
              <a:off x="12649200" y="4615211"/>
              <a:ext cx="1257300" cy="242539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indent="0" algn="ctr"/>
              <a:fld id="{995FB855-823D-4C29-8F81-37099D7AB69F}" type="TxLink">
                <a:rPr lang="en-US" sz="1200" b="1" i="0" u="none" strike="noStrike" cap="none" spc="50">
                  <a:ln w="3175" cmpd="sng">
                    <a:noFill/>
                    <a:prstDash val="solid"/>
                  </a:ln>
                  <a:solidFill>
                    <a:schemeClr val="tx1">
                      <a:lumMod val="50000"/>
                      <a:lumOff val="50000"/>
                    </a:schemeClr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pPr marL="0" indent="0" algn="ctr"/>
                <a:t>30,00 €</a:t>
              </a:fld>
              <a:endParaRPr lang="en-US" sz="2000" b="1" i="0" u="none" strike="noStrike" cap="none" spc="50">
                <a:ln w="3175" cmpd="sng">
                  <a:noFill/>
                  <a:prstDash val="solid"/>
                </a:ln>
                <a:solidFill>
                  <a:schemeClr val="tx1">
                    <a:lumMod val="50000"/>
                    <a:lumOff val="50000"/>
                  </a:schemeClr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1" name="Oval 483"/>
            <xdr:cNvSpPr/>
          </xdr:nvSpPr>
          <xdr:spPr bwMode="auto">
            <a:xfrm>
              <a:off x="13128068" y="4271614"/>
              <a:ext cx="369426" cy="363809"/>
            </a:xfrm>
            <a:prstGeom prst="ellipse">
              <a:avLst/>
            </a:prstGeom>
            <a:solidFill>
              <a:schemeClr val="tx2"/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contrasting" dir="t">
                <a:rot lat="0" lon="0" rev="7800000"/>
              </a:lightRig>
            </a:scene3d>
            <a:sp3d>
              <a:bevelT w="139700" h="139700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en-US"/>
            </a:p>
          </xdr:txBody>
        </xdr:sp>
      </xdr:grpSp>
    </xdr:grpSp>
    <xdr:clientData/>
  </xdr:twoCellAnchor>
  <xdr:twoCellAnchor>
    <xdr:from>
      <xdr:col>17</xdr:col>
      <xdr:colOff>466724</xdr:colOff>
      <xdr:row>8</xdr:row>
      <xdr:rowOff>142876</xdr:rowOff>
    </xdr:from>
    <xdr:to>
      <xdr:col>21</xdr:col>
      <xdr:colOff>133350</xdr:colOff>
      <xdr:row>21</xdr:row>
      <xdr:rowOff>180975</xdr:rowOff>
    </xdr:to>
    <xdr:grpSp>
      <xdr:nvGrpSpPr>
        <xdr:cNvPr id="67" name="Grupo 66"/>
        <xdr:cNvGrpSpPr/>
      </xdr:nvGrpSpPr>
      <xdr:grpSpPr>
        <a:xfrm>
          <a:off x="12849224" y="1905001"/>
          <a:ext cx="2714626" cy="2514599"/>
          <a:chOff x="14868524" y="2990851"/>
          <a:chExt cx="3781426" cy="3667124"/>
        </a:xfrm>
      </xdr:grpSpPr>
      <xdr:pic>
        <xdr:nvPicPr>
          <xdr:cNvPr id="61" name="Imagen 60"/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68524" y="2990851"/>
            <a:ext cx="3781426" cy="3667124"/>
          </a:xfrm>
          <a:prstGeom prst="rect">
            <a:avLst/>
          </a:prstGeom>
        </xdr:spPr>
      </xdr:pic>
      <xdr:grpSp>
        <xdr:nvGrpSpPr>
          <xdr:cNvPr id="62" name="Grupo 61"/>
          <xdr:cNvGrpSpPr/>
        </xdr:nvGrpSpPr>
        <xdr:grpSpPr>
          <a:xfrm>
            <a:off x="16144875" y="3600450"/>
            <a:ext cx="1228725" cy="1143000"/>
            <a:chOff x="7858125" y="5838825"/>
            <a:chExt cx="1276351" cy="1200150"/>
          </a:xfrm>
        </xdr:grpSpPr>
        <xdr:graphicFrame macro="">
          <xdr:nvGraphicFramePr>
            <xdr:cNvPr id="64" name="Linear Dial Needle"/>
            <xdr:cNvGraphicFramePr>
              <a:graphicFrameLocks/>
            </xdr:cNvGraphicFramePr>
          </xdr:nvGraphicFramePr>
          <xdr:xfrm>
            <a:off x="7896225" y="5838825"/>
            <a:ext cx="1238251" cy="99292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  <xdr:sp macro="" textlink="$C$7">
          <xdr:nvSpPr>
            <xdr:cNvPr id="65" name="TextBox 484"/>
            <xdr:cNvSpPr txBox="1"/>
          </xdr:nvSpPr>
          <xdr:spPr bwMode="auto">
            <a:xfrm>
              <a:off x="7858125" y="6796436"/>
              <a:ext cx="1257300" cy="242539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indent="0" algn="ctr"/>
              <a:fld id="{995FB855-823D-4C29-8F81-37099D7AB69F}" type="TxLink">
                <a:rPr lang="en-US" sz="1200" b="1" i="0" u="none" strike="noStrike" cap="none" spc="50">
                  <a:ln w="3175" cmpd="sng">
                    <a:noFill/>
                    <a:prstDash val="solid"/>
                  </a:ln>
                  <a:solidFill>
                    <a:srgbClr val="FFC000"/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pPr marL="0" indent="0" algn="ctr"/>
                <a:t>30,00 €</a:t>
              </a:fld>
              <a:endParaRPr lang="en-US" sz="2000" b="1" i="0" u="none" strike="noStrike" cap="none" spc="50">
                <a:ln w="3175" cmpd="sng">
                  <a:noFill/>
                  <a:prstDash val="solid"/>
                </a:ln>
                <a:solidFill>
                  <a:srgbClr val="FFC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66" name="Oval 483"/>
            <xdr:cNvSpPr/>
          </xdr:nvSpPr>
          <xdr:spPr bwMode="auto">
            <a:xfrm>
              <a:off x="8336993" y="6452839"/>
              <a:ext cx="369426" cy="363809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contrasting" dir="t">
                <a:rot lat="0" lon="0" rev="7800000"/>
              </a:lightRig>
            </a:scene3d>
            <a:sp3d>
              <a:bevelT w="139700" h="139700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en-US"/>
            </a:p>
          </xdr:txBody>
        </xdr:sp>
      </xdr:grpSp>
    </xdr:grpSp>
    <xdr:clientData/>
  </xdr:twoCellAnchor>
  <xdr:twoCellAnchor>
    <xdr:from>
      <xdr:col>14</xdr:col>
      <xdr:colOff>219075</xdr:colOff>
      <xdr:row>21</xdr:row>
      <xdr:rowOff>85725</xdr:rowOff>
    </xdr:from>
    <xdr:to>
      <xdr:col>18</xdr:col>
      <xdr:colOff>0</xdr:colOff>
      <xdr:row>30</xdr:row>
      <xdr:rowOff>161925</xdr:rowOff>
    </xdr:to>
    <xdr:grpSp>
      <xdr:nvGrpSpPr>
        <xdr:cNvPr id="9" name="Grupo 8"/>
        <xdr:cNvGrpSpPr/>
      </xdr:nvGrpSpPr>
      <xdr:grpSpPr>
        <a:xfrm>
          <a:off x="10315575" y="4324350"/>
          <a:ext cx="2828925" cy="1790700"/>
          <a:chOff x="9105900" y="5972175"/>
          <a:chExt cx="4943475" cy="3524250"/>
        </a:xfrm>
      </xdr:grpSpPr>
      <xdr:pic>
        <xdr:nvPicPr>
          <xdr:cNvPr id="6" name="Imagen 5"/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05900" y="5972175"/>
            <a:ext cx="4943475" cy="3524250"/>
          </a:xfrm>
          <a:prstGeom prst="rect">
            <a:avLst/>
          </a:prstGeom>
        </xdr:spPr>
      </xdr:pic>
      <xdr:grpSp>
        <xdr:nvGrpSpPr>
          <xdr:cNvPr id="57" name="Grupo 56"/>
          <xdr:cNvGrpSpPr/>
        </xdr:nvGrpSpPr>
        <xdr:grpSpPr>
          <a:xfrm>
            <a:off x="10972800" y="6905625"/>
            <a:ext cx="1276351" cy="1200150"/>
            <a:chOff x="12649200" y="3657600"/>
            <a:chExt cx="1276351" cy="1200150"/>
          </a:xfrm>
        </xdr:grpSpPr>
        <xdr:graphicFrame macro="">
          <xdr:nvGraphicFramePr>
            <xdr:cNvPr id="58" name="Linear Dial Needle"/>
            <xdr:cNvGraphicFramePr>
              <a:graphicFrameLocks/>
            </xdr:cNvGraphicFramePr>
          </xdr:nvGraphicFramePr>
          <xdr:xfrm>
            <a:off x="12687300" y="3657600"/>
            <a:ext cx="1238251" cy="99292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9"/>
            </a:graphicData>
          </a:graphic>
        </xdr:graphicFrame>
        <xdr:sp macro="" textlink="$C$7">
          <xdr:nvSpPr>
            <xdr:cNvPr id="63" name="TextBox 484"/>
            <xdr:cNvSpPr txBox="1"/>
          </xdr:nvSpPr>
          <xdr:spPr bwMode="auto">
            <a:xfrm>
              <a:off x="12649200" y="4615211"/>
              <a:ext cx="1257300" cy="242539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indent="0" algn="ctr"/>
              <a:fld id="{995FB855-823D-4C29-8F81-37099D7AB69F}" type="TxLink">
                <a:rPr lang="en-US" sz="1200" b="1" i="0" u="none" strike="noStrike" cap="none" spc="50">
                  <a:ln w="3175" cmpd="sng">
                    <a:noFill/>
                    <a:prstDash val="solid"/>
                  </a:ln>
                  <a:solidFill>
                    <a:schemeClr val="tx1">
                      <a:lumMod val="50000"/>
                      <a:lumOff val="50000"/>
                    </a:schemeClr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pPr marL="0" indent="0" algn="ctr"/>
                <a:t>30,00 €</a:t>
              </a:fld>
              <a:endParaRPr lang="en-US" sz="2000" b="1" i="0" u="none" strike="noStrike" cap="none" spc="50">
                <a:ln w="3175" cmpd="sng">
                  <a:noFill/>
                  <a:prstDash val="solid"/>
                </a:ln>
                <a:solidFill>
                  <a:schemeClr val="tx1">
                    <a:lumMod val="50000"/>
                    <a:lumOff val="50000"/>
                  </a:schemeClr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68" name="Oval 483"/>
            <xdr:cNvSpPr/>
          </xdr:nvSpPr>
          <xdr:spPr bwMode="auto">
            <a:xfrm>
              <a:off x="13128068" y="4271614"/>
              <a:ext cx="369426" cy="363809"/>
            </a:xfrm>
            <a:prstGeom prst="ellipse">
              <a:avLst/>
            </a:prstGeom>
            <a:solidFill>
              <a:schemeClr val="tx2"/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contrasting" dir="t">
                <a:rot lat="0" lon="0" rev="7800000"/>
              </a:lightRig>
            </a:scene3d>
            <a:sp3d>
              <a:bevelT w="139700" h="139700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en-US"/>
            </a:p>
          </xdr:txBody>
        </xdr:sp>
      </xdr:grpSp>
    </xdr:grpSp>
    <xdr:clientData/>
  </xdr:twoCellAnchor>
  <xdr:twoCellAnchor>
    <xdr:from>
      <xdr:col>18</xdr:col>
      <xdr:colOff>390525</xdr:colOff>
      <xdr:row>22</xdr:row>
      <xdr:rowOff>76200</xdr:rowOff>
    </xdr:from>
    <xdr:to>
      <xdr:col>21</xdr:col>
      <xdr:colOff>19812</xdr:colOff>
      <xdr:row>31</xdr:row>
      <xdr:rowOff>133349</xdr:rowOff>
    </xdr:to>
    <xdr:grpSp>
      <xdr:nvGrpSpPr>
        <xdr:cNvPr id="20" name="Grupo 19"/>
        <xdr:cNvGrpSpPr/>
      </xdr:nvGrpSpPr>
      <xdr:grpSpPr>
        <a:xfrm>
          <a:off x="13535025" y="4505325"/>
          <a:ext cx="1915287" cy="1771649"/>
          <a:chOff x="13573125" y="6086474"/>
          <a:chExt cx="2877312" cy="2486025"/>
        </a:xfrm>
      </xdr:grpSpPr>
      <xdr:pic>
        <xdr:nvPicPr>
          <xdr:cNvPr id="18" name="Imagen 17"/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73125" y="6086474"/>
            <a:ext cx="2877312" cy="2486025"/>
          </a:xfrm>
          <a:prstGeom prst="rect">
            <a:avLst/>
          </a:prstGeom>
        </xdr:spPr>
      </xdr:pic>
      <xdr:grpSp>
        <xdr:nvGrpSpPr>
          <xdr:cNvPr id="19" name="Grupo 18"/>
          <xdr:cNvGrpSpPr/>
        </xdr:nvGrpSpPr>
        <xdr:grpSpPr>
          <a:xfrm>
            <a:off x="14354175" y="6467475"/>
            <a:ext cx="1276351" cy="1200150"/>
            <a:chOff x="5524500" y="7096125"/>
            <a:chExt cx="1276351" cy="1200150"/>
          </a:xfrm>
        </xdr:grpSpPr>
        <xdr:graphicFrame macro="">
          <xdr:nvGraphicFramePr>
            <xdr:cNvPr id="70" name="Linear Dial Needle"/>
            <xdr:cNvGraphicFramePr>
              <a:graphicFrameLocks/>
            </xdr:cNvGraphicFramePr>
          </xdr:nvGraphicFramePr>
          <xdr:xfrm>
            <a:off x="5562600" y="7096125"/>
            <a:ext cx="1238251" cy="99292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1"/>
            </a:graphicData>
          </a:graphic>
        </xdr:graphicFrame>
        <xdr:sp macro="" textlink="$C$7">
          <xdr:nvSpPr>
            <xdr:cNvPr id="71" name="TextBox 484"/>
            <xdr:cNvSpPr txBox="1"/>
          </xdr:nvSpPr>
          <xdr:spPr bwMode="auto">
            <a:xfrm>
              <a:off x="5524500" y="8053736"/>
              <a:ext cx="1257300" cy="242539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indent="0" algn="ctr"/>
              <a:fld id="{995FB855-823D-4C29-8F81-37099D7AB69F}" type="TxLink">
                <a:rPr lang="en-US" sz="1200" b="1" i="0" u="none" strike="noStrike" cap="none" spc="50">
                  <a:ln w="3175" cmpd="sng">
                    <a:noFill/>
                    <a:prstDash val="solid"/>
                  </a:ln>
                  <a:solidFill>
                    <a:schemeClr val="tx1"/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pPr marL="0" indent="0" algn="ctr"/>
                <a:t>30,00 €</a:t>
              </a:fld>
              <a:endParaRPr lang="en-US" sz="2000" b="1" i="0" u="none" strike="noStrike" cap="none" spc="50">
                <a:ln w="3175" cmpd="sng">
                  <a:noFill/>
                  <a:prstDash val="solid"/>
                </a:ln>
                <a:solidFill>
                  <a:schemeClr val="tx1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72" name="Oval 483"/>
            <xdr:cNvSpPr/>
          </xdr:nvSpPr>
          <xdr:spPr bwMode="auto">
            <a:xfrm>
              <a:off x="6003368" y="7710139"/>
              <a:ext cx="369426" cy="363809"/>
            </a:xfrm>
            <a:prstGeom prst="ellipse">
              <a:avLst/>
            </a:prstGeom>
            <a:solidFill>
              <a:schemeClr val="tx1"/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contrasting" dir="t">
                <a:rot lat="0" lon="0" rev="7800000"/>
              </a:lightRig>
            </a:scene3d>
            <a:sp3d>
              <a:bevelT w="139700" h="139700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en-US"/>
            </a:p>
          </xdr:txBody>
        </xdr:sp>
      </xdr:grpSp>
    </xdr:grpSp>
    <xdr:clientData/>
  </xdr:twoCellAnchor>
  <xdr:twoCellAnchor>
    <xdr:from>
      <xdr:col>0</xdr:col>
      <xdr:colOff>114300</xdr:colOff>
      <xdr:row>10</xdr:row>
      <xdr:rowOff>139360</xdr:rowOff>
    </xdr:from>
    <xdr:to>
      <xdr:col>4</xdr:col>
      <xdr:colOff>685800</xdr:colOff>
      <xdr:row>27</xdr:row>
      <xdr:rowOff>38100</xdr:rowOff>
    </xdr:to>
    <xdr:grpSp>
      <xdr:nvGrpSpPr>
        <xdr:cNvPr id="56" name="Grupo 55"/>
        <xdr:cNvGrpSpPr/>
      </xdr:nvGrpSpPr>
      <xdr:grpSpPr>
        <a:xfrm>
          <a:off x="114300" y="2282485"/>
          <a:ext cx="3619500" cy="3137240"/>
          <a:chOff x="647700" y="2072935"/>
          <a:chExt cx="3857625" cy="3451566"/>
        </a:xfrm>
      </xdr:grpSpPr>
      <xdr:pic>
        <xdr:nvPicPr>
          <xdr:cNvPr id="7" name="Imagen 6"/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7700" y="2072935"/>
            <a:ext cx="3857625" cy="3451566"/>
          </a:xfrm>
          <a:prstGeom prst="rect">
            <a:avLst/>
          </a:prstGeom>
        </xdr:spPr>
      </xdr:pic>
      <xdr:grpSp>
        <xdr:nvGrpSpPr>
          <xdr:cNvPr id="55" name="Grupo 54"/>
          <xdr:cNvGrpSpPr/>
        </xdr:nvGrpSpPr>
        <xdr:grpSpPr>
          <a:xfrm>
            <a:off x="1362074" y="2933700"/>
            <a:ext cx="2390775" cy="2171700"/>
            <a:chOff x="3705224" y="4086225"/>
            <a:chExt cx="2390775" cy="2171700"/>
          </a:xfrm>
        </xdr:grpSpPr>
        <xdr:grpSp>
          <xdr:nvGrpSpPr>
            <xdr:cNvPr id="50" name="Grupo 49"/>
            <xdr:cNvGrpSpPr/>
          </xdr:nvGrpSpPr>
          <xdr:grpSpPr>
            <a:xfrm>
              <a:off x="3705224" y="4086225"/>
              <a:ext cx="2390775" cy="2171700"/>
              <a:chOff x="1933574" y="3200400"/>
              <a:chExt cx="2390775" cy="2171700"/>
            </a:xfrm>
          </xdr:grpSpPr>
          <xdr:sp macro="" textlink="$C$7">
            <xdr:nvSpPr>
              <xdr:cNvPr id="4" name="TextBox 484"/>
              <xdr:cNvSpPr txBox="1"/>
            </xdr:nvSpPr>
            <xdr:spPr bwMode="auto">
              <a:xfrm>
                <a:off x="2518754" y="5029200"/>
                <a:ext cx="1115644" cy="342900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marL="0" indent="0" algn="ctr"/>
                <a:fld id="{995FB855-823D-4C29-8F81-37099D7AB69F}" type="TxLink">
                  <a:rPr lang="en-US" sz="1400" b="1" i="0" u="none" strike="noStrike" cap="none" spc="50">
                    <a:ln w="3175" cmpd="sng">
                      <a:noFill/>
                      <a:prstDash val="solid"/>
                    </a:ln>
                    <a:solidFill>
                      <a:schemeClr val="tx1">
                        <a:lumMod val="50000"/>
                        <a:lumOff val="50000"/>
                      </a:schemeClr>
                    </a:solidFill>
                    <a:effectLst>
                      <a:glow rad="53100">
                        <a:schemeClr val="bg1">
                          <a:lumMod val="50000"/>
                          <a:alpha val="30000"/>
                        </a:schemeClr>
                      </a:glow>
                    </a:effectLst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pPr marL="0" indent="0" algn="ctr"/>
                  <a:t>30,00 €</a:t>
                </a:fld>
                <a:endParaRPr lang="en-US" sz="2400" b="1" i="0" u="none" strike="noStrike" cap="none" spc="50">
                  <a:ln w="3175" cmpd="sng">
                    <a:noFill/>
                    <a:prstDash val="solid"/>
                  </a:ln>
                  <a:solidFill>
                    <a:schemeClr val="tx1">
                      <a:lumMod val="50000"/>
                      <a:lumOff val="50000"/>
                    </a:schemeClr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 panose="020B0604020202020204" pitchFamily="34" charset="0"/>
                  <a:ea typeface="+mn-ea"/>
                  <a:cs typeface="Arial" panose="020B0604020202020204" pitchFamily="34" charset="0"/>
                </a:endParaRPr>
              </a:p>
            </xdr:txBody>
          </xdr:sp>
          <xdr:graphicFrame macro="">
            <xdr:nvGraphicFramePr>
              <xdr:cNvPr id="5" name="Linear Dial Needle"/>
              <xdr:cNvGraphicFramePr>
                <a:graphicFrameLocks/>
              </xdr:cNvGraphicFramePr>
            </xdr:nvGraphicFramePr>
            <xdr:xfrm>
              <a:off x="1933574" y="3200400"/>
              <a:ext cx="2390775" cy="1904999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3"/>
              </a:graphicData>
            </a:graphic>
          </xdr:graphicFrame>
        </xdr:grpSp>
        <xdr:sp macro="" textlink="">
          <xdr:nvSpPr>
            <xdr:cNvPr id="3" name="Oval 483"/>
            <xdr:cNvSpPr/>
          </xdr:nvSpPr>
          <xdr:spPr bwMode="auto">
            <a:xfrm>
              <a:off x="4610100" y="5476875"/>
              <a:ext cx="523875" cy="514350"/>
            </a:xfrm>
            <a:prstGeom prst="ellipse">
              <a:avLst/>
            </a:prstGeom>
            <a:solidFill>
              <a:schemeClr val="tx2"/>
            </a:solidFill>
            <a:ln>
              <a:noFill/>
            </a:ln>
            <a:effectLst/>
            <a:scene3d>
              <a:camera prst="orthographicFront">
                <a:rot lat="0" lon="0" rev="0"/>
              </a:camera>
              <a:lightRig rig="contrasting" dir="t">
                <a:rot lat="0" lon="0" rev="7800000"/>
              </a:lightRig>
            </a:scene3d>
            <a:sp3d>
              <a:bevelT w="139700" h="139700"/>
            </a:sp3d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en-US"/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504825</xdr:colOff>
      <xdr:row>20</xdr:row>
      <xdr:rowOff>57150</xdr:rowOff>
    </xdr:from>
    <xdr:to>
      <xdr:col>32</xdr:col>
      <xdr:colOff>134112</xdr:colOff>
      <xdr:row>29</xdr:row>
      <xdr:rowOff>114299</xdr:rowOff>
    </xdr:to>
    <xdr:grpSp>
      <xdr:nvGrpSpPr>
        <xdr:cNvPr id="61" name="Grupo 60"/>
        <xdr:cNvGrpSpPr/>
      </xdr:nvGrpSpPr>
      <xdr:grpSpPr>
        <a:xfrm>
          <a:off x="22031325" y="4105275"/>
          <a:ext cx="1915287" cy="1771649"/>
          <a:chOff x="13573125" y="6086474"/>
          <a:chExt cx="2877312" cy="2486025"/>
        </a:xfrm>
      </xdr:grpSpPr>
      <xdr:pic>
        <xdr:nvPicPr>
          <xdr:cNvPr id="62" name="Imagen 61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73125" y="6086474"/>
            <a:ext cx="2877312" cy="2486025"/>
          </a:xfrm>
          <a:prstGeom prst="rect">
            <a:avLst/>
          </a:prstGeom>
        </xdr:spPr>
      </xdr:pic>
      <xdr:grpSp>
        <xdr:nvGrpSpPr>
          <xdr:cNvPr id="63" name="Grupo 62"/>
          <xdr:cNvGrpSpPr/>
        </xdr:nvGrpSpPr>
        <xdr:grpSpPr>
          <a:xfrm>
            <a:off x="14354175" y="6467475"/>
            <a:ext cx="1276351" cy="1200150"/>
            <a:chOff x="5524500" y="7096125"/>
            <a:chExt cx="1276351" cy="1200150"/>
          </a:xfrm>
        </xdr:grpSpPr>
        <xdr:graphicFrame macro="">
          <xdr:nvGraphicFramePr>
            <xdr:cNvPr id="64" name="Linear Dial Needle"/>
            <xdr:cNvGraphicFramePr>
              <a:graphicFrameLocks/>
            </xdr:cNvGraphicFramePr>
          </xdr:nvGraphicFramePr>
          <xdr:xfrm>
            <a:off x="5562600" y="7096125"/>
            <a:ext cx="1238251" cy="99292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sp macro="" textlink="$C$7">
          <xdr:nvSpPr>
            <xdr:cNvPr id="65" name="TextBox 484"/>
            <xdr:cNvSpPr txBox="1"/>
          </xdr:nvSpPr>
          <xdr:spPr bwMode="auto">
            <a:xfrm>
              <a:off x="5524500" y="8053736"/>
              <a:ext cx="1257300" cy="242539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indent="0" algn="ctr"/>
              <a:fld id="{A32409F0-8CDE-4326-9FCE-DA1A5921718E}" type="TxLink">
                <a:rPr lang="en-US" sz="1100" b="0" i="0" u="none" strike="noStrike" cap="none" spc="50">
                  <a:ln w="3175" cmpd="sng">
                    <a:noFill/>
                    <a:prstDash val="solid"/>
                  </a:ln>
                  <a:solidFill>
                    <a:srgbClr val="000000"/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Calibri"/>
                  <a:ea typeface="+mn-ea"/>
                  <a:cs typeface="Arial" panose="020B0604020202020204" pitchFamily="34" charset="0"/>
                </a:rPr>
                <a:pPr marL="0" indent="0" algn="ctr"/>
                <a:t>54,00 €</a:t>
              </a:fld>
              <a:endParaRPr lang="en-US" sz="2000" b="1" i="0" u="none" strike="noStrike" cap="none" spc="50">
                <a:ln w="3175" cmpd="sng">
                  <a:noFill/>
                  <a:prstDash val="solid"/>
                </a:ln>
                <a:solidFill>
                  <a:schemeClr val="tx1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4</xdr:col>
      <xdr:colOff>381000</xdr:colOff>
      <xdr:row>4</xdr:row>
      <xdr:rowOff>114299</xdr:rowOff>
    </xdr:from>
    <xdr:to>
      <xdr:col>8</xdr:col>
      <xdr:colOff>76200</xdr:colOff>
      <xdr:row>18</xdr:row>
      <xdr:rowOff>114300</xdr:rowOff>
    </xdr:to>
    <xdr:grpSp>
      <xdr:nvGrpSpPr>
        <xdr:cNvPr id="73" name="Grupo 72"/>
        <xdr:cNvGrpSpPr/>
      </xdr:nvGrpSpPr>
      <xdr:grpSpPr>
        <a:xfrm>
          <a:off x="3429000" y="1114424"/>
          <a:ext cx="2171700" cy="2667001"/>
          <a:chOff x="5324475" y="3200399"/>
          <a:chExt cx="2171700" cy="2667001"/>
        </a:xfrm>
      </xdr:grpSpPr>
      <xdr:pic>
        <xdr:nvPicPr>
          <xdr:cNvPr id="2" name="Imagen 1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24475" y="3200399"/>
            <a:ext cx="2171700" cy="2143125"/>
          </a:xfrm>
          <a:prstGeom prst="rect">
            <a:avLst/>
          </a:prstGeom>
        </xdr:spPr>
      </xdr:pic>
      <xdr:graphicFrame macro="">
        <xdr:nvGraphicFramePr>
          <xdr:cNvPr id="71" name="Graf 8"/>
          <xdr:cNvGraphicFramePr>
            <a:graphicFrameLocks/>
          </xdr:cNvGraphicFramePr>
        </xdr:nvGraphicFramePr>
        <xdr:xfrm>
          <a:off x="5524500" y="3305175"/>
          <a:ext cx="1790700" cy="25622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8</xdr:col>
      <xdr:colOff>685799</xdr:colOff>
      <xdr:row>17</xdr:row>
      <xdr:rowOff>122554</xdr:rowOff>
    </xdr:from>
    <xdr:to>
      <xdr:col>11</xdr:col>
      <xdr:colOff>733425</xdr:colOff>
      <xdr:row>31</xdr:row>
      <xdr:rowOff>85725</xdr:rowOff>
    </xdr:to>
    <xdr:grpSp>
      <xdr:nvGrpSpPr>
        <xdr:cNvPr id="78" name="Grupo 77"/>
        <xdr:cNvGrpSpPr/>
      </xdr:nvGrpSpPr>
      <xdr:grpSpPr>
        <a:xfrm>
          <a:off x="6210299" y="3599179"/>
          <a:ext cx="2333626" cy="2630171"/>
          <a:chOff x="9334499" y="551179"/>
          <a:chExt cx="2333626" cy="2601596"/>
        </a:xfrm>
      </xdr:grpSpPr>
      <xdr:grpSp>
        <xdr:nvGrpSpPr>
          <xdr:cNvPr id="16" name="Grupo 15"/>
          <xdr:cNvGrpSpPr/>
        </xdr:nvGrpSpPr>
        <xdr:grpSpPr>
          <a:xfrm>
            <a:off x="9305924" y="379729"/>
            <a:ext cx="2333626" cy="1468121"/>
            <a:chOff x="10934699" y="1141729"/>
            <a:chExt cx="3114675" cy="1801496"/>
          </a:xfrm>
        </xdr:grpSpPr>
        <xdr:pic>
          <xdr:nvPicPr>
            <xdr:cNvPr id="17" name="Imagen 16"/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34699" y="1141729"/>
              <a:ext cx="3114675" cy="1801496"/>
            </a:xfrm>
            <a:prstGeom prst="rect">
              <a:avLst/>
            </a:prstGeom>
          </xdr:spPr>
        </xdr:pic>
        <xdr:grpSp>
          <xdr:nvGrpSpPr>
            <xdr:cNvPr id="18" name="Grupo 17"/>
            <xdr:cNvGrpSpPr/>
          </xdr:nvGrpSpPr>
          <xdr:grpSpPr>
            <a:xfrm>
              <a:off x="11820525" y="1543050"/>
              <a:ext cx="1276351" cy="1200150"/>
              <a:chOff x="12649200" y="3657600"/>
              <a:chExt cx="1276351" cy="1200150"/>
            </a:xfrm>
          </xdr:grpSpPr>
          <xdr:graphicFrame macro="">
            <xdr:nvGraphicFramePr>
              <xdr:cNvPr id="19" name="Linear Dial Needle"/>
              <xdr:cNvGraphicFramePr>
                <a:graphicFrameLocks/>
              </xdr:cNvGraphicFramePr>
            </xdr:nvGraphicFramePr>
            <xdr:xfrm>
              <a:off x="12687300" y="3657600"/>
              <a:ext cx="1238251" cy="992922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6"/>
              </a:graphicData>
            </a:graphic>
          </xdr:graphicFrame>
          <xdr:sp macro="" textlink="$C$7">
            <xdr:nvSpPr>
              <xdr:cNvPr id="20" name="TextBox 484"/>
              <xdr:cNvSpPr txBox="1"/>
            </xdr:nvSpPr>
            <xdr:spPr bwMode="auto">
              <a:xfrm>
                <a:off x="12649200" y="4615211"/>
                <a:ext cx="1257300" cy="242539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marL="0" indent="0" algn="ctr"/>
                <a:fld id="{2FFDA51B-FD0D-472A-AA32-1F285EE3BADC}" type="TxLink">
                  <a:rPr lang="en-US" sz="1100" b="0" i="0" u="none" strike="noStrike" cap="none" spc="50">
                    <a:ln w="3175" cmpd="sng">
                      <a:noFill/>
                      <a:prstDash val="solid"/>
                    </a:ln>
                    <a:solidFill>
                      <a:srgbClr val="000000"/>
                    </a:solidFill>
                    <a:effectLst>
                      <a:glow rad="53100">
                        <a:schemeClr val="bg1">
                          <a:lumMod val="50000"/>
                          <a:alpha val="30000"/>
                        </a:schemeClr>
                      </a:glow>
                    </a:effectLst>
                    <a:latin typeface="Calibri"/>
                    <a:ea typeface="+mn-ea"/>
                    <a:cs typeface="Arial" panose="020B0604020202020204" pitchFamily="34" charset="0"/>
                  </a:rPr>
                  <a:pPr marL="0" indent="0" algn="ctr"/>
                  <a:t>54,00 €</a:t>
                </a:fld>
                <a:endParaRPr lang="en-US" sz="2000" b="1" i="0" u="none" strike="noStrike" cap="none" spc="50">
                  <a:ln w="3175" cmpd="sng">
                    <a:noFill/>
                    <a:prstDash val="solid"/>
                  </a:ln>
                  <a:solidFill>
                    <a:schemeClr val="tx1">
                      <a:lumMod val="50000"/>
                      <a:lumOff val="50000"/>
                    </a:schemeClr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 panose="020B0604020202020204" pitchFamily="34" charset="0"/>
                  <a:ea typeface="+mn-ea"/>
                  <a:cs typeface="Arial" panose="020B0604020202020204" pitchFamily="34" charset="0"/>
                </a:endParaRPr>
              </a:p>
            </xdr:txBody>
          </xdr:sp>
        </xdr:grpSp>
      </xdr:grpSp>
      <xdr:graphicFrame macro="">
        <xdr:nvGraphicFramePr>
          <xdr:cNvPr id="72" name="Graf 8"/>
          <xdr:cNvGraphicFramePr>
            <a:graphicFrameLocks/>
          </xdr:cNvGraphicFramePr>
        </xdr:nvGraphicFramePr>
        <xdr:xfrm>
          <a:off x="9582150" y="447675"/>
          <a:ext cx="1790700" cy="25622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</xdr:grpSp>
    <xdr:clientData/>
  </xdr:twoCellAnchor>
  <xdr:twoCellAnchor>
    <xdr:from>
      <xdr:col>0</xdr:col>
      <xdr:colOff>552450</xdr:colOff>
      <xdr:row>22</xdr:row>
      <xdr:rowOff>66675</xdr:rowOff>
    </xdr:from>
    <xdr:to>
      <xdr:col>3</xdr:col>
      <xdr:colOff>57150</xdr:colOff>
      <xdr:row>35</xdr:row>
      <xdr:rowOff>152400</xdr:rowOff>
    </xdr:to>
    <xdr:graphicFrame macro="">
      <xdr:nvGraphicFramePr>
        <xdr:cNvPr id="76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619124</xdr:colOff>
      <xdr:row>7</xdr:row>
      <xdr:rowOff>114301</xdr:rowOff>
    </xdr:from>
    <xdr:to>
      <xdr:col>17</xdr:col>
      <xdr:colOff>104775</xdr:colOff>
      <xdr:row>21</xdr:row>
      <xdr:rowOff>133350</xdr:rowOff>
    </xdr:to>
    <xdr:grpSp>
      <xdr:nvGrpSpPr>
        <xdr:cNvPr id="82" name="Grupo 81"/>
        <xdr:cNvGrpSpPr/>
      </xdr:nvGrpSpPr>
      <xdr:grpSpPr>
        <a:xfrm>
          <a:off x="9191624" y="1685926"/>
          <a:ext cx="3295651" cy="2686049"/>
          <a:chOff x="15535274" y="323851"/>
          <a:chExt cx="3295651" cy="2686049"/>
        </a:xfrm>
      </xdr:grpSpPr>
      <xdr:grpSp>
        <xdr:nvGrpSpPr>
          <xdr:cNvPr id="33" name="Grupo 32"/>
          <xdr:cNvGrpSpPr/>
        </xdr:nvGrpSpPr>
        <xdr:grpSpPr>
          <a:xfrm>
            <a:off x="15535274" y="323851"/>
            <a:ext cx="3295651" cy="1419224"/>
            <a:chOff x="12868274" y="2076451"/>
            <a:chExt cx="4124653" cy="1809749"/>
          </a:xfrm>
        </xdr:grpSpPr>
        <xdr:pic>
          <xdr:nvPicPr>
            <xdr:cNvPr id="34" name="Imagen 33"/>
            <xdr:cNvPicPr>
              <a:picLocks noChangeAspect="1"/>
            </xdr:cNvPicPr>
          </xdr:nvPicPr>
          <xdr:blipFill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2868274" y="2076451"/>
              <a:ext cx="4124653" cy="1781174"/>
            </a:xfrm>
            <a:prstGeom prst="rect">
              <a:avLst/>
            </a:prstGeom>
          </xdr:spPr>
        </xdr:pic>
        <xdr:grpSp>
          <xdr:nvGrpSpPr>
            <xdr:cNvPr id="35" name="Grupo 34"/>
            <xdr:cNvGrpSpPr/>
          </xdr:nvGrpSpPr>
          <xdr:grpSpPr>
            <a:xfrm>
              <a:off x="14268450" y="2686050"/>
              <a:ext cx="1276351" cy="1200150"/>
              <a:chOff x="12649200" y="3657600"/>
              <a:chExt cx="1276351" cy="1200150"/>
            </a:xfrm>
          </xdr:grpSpPr>
          <xdr:graphicFrame macro="">
            <xdr:nvGraphicFramePr>
              <xdr:cNvPr id="36" name="Linear Dial Needle"/>
              <xdr:cNvGraphicFramePr>
                <a:graphicFrameLocks/>
              </xdr:cNvGraphicFramePr>
            </xdr:nvGraphicFramePr>
            <xdr:xfrm>
              <a:off x="12687300" y="3657600"/>
              <a:ext cx="1238251" cy="992922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10"/>
              </a:graphicData>
            </a:graphic>
          </xdr:graphicFrame>
          <xdr:sp macro="" textlink="$C$7">
            <xdr:nvSpPr>
              <xdr:cNvPr id="37" name="TextBox 484"/>
              <xdr:cNvSpPr txBox="1"/>
            </xdr:nvSpPr>
            <xdr:spPr bwMode="auto">
              <a:xfrm>
                <a:off x="12649200" y="4615211"/>
                <a:ext cx="1257300" cy="242539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marL="0" indent="0" algn="ctr"/>
                <a:fld id="{DA6E9CE9-CFC3-44D0-9FA0-B398F0DEF552}" type="TxLink">
                  <a:rPr lang="en-US" sz="1100" b="0" i="0" u="none" strike="noStrike" cap="none" spc="50">
                    <a:ln w="3175" cmpd="sng">
                      <a:noFill/>
                      <a:prstDash val="solid"/>
                    </a:ln>
                    <a:solidFill>
                      <a:srgbClr val="000000"/>
                    </a:solidFill>
                    <a:effectLst>
                      <a:glow rad="53100">
                        <a:schemeClr val="bg1">
                          <a:lumMod val="50000"/>
                          <a:alpha val="30000"/>
                        </a:schemeClr>
                      </a:glow>
                    </a:effectLst>
                    <a:latin typeface="Calibri"/>
                    <a:ea typeface="+mn-ea"/>
                    <a:cs typeface="Arial" panose="020B0604020202020204" pitchFamily="34" charset="0"/>
                  </a:rPr>
                  <a:pPr marL="0" indent="0" algn="ctr"/>
                  <a:t>54,00 €</a:t>
                </a:fld>
                <a:endParaRPr lang="en-US" sz="2000" b="1" i="0" u="none" strike="noStrike" cap="none" spc="50">
                  <a:ln w="3175" cmpd="sng">
                    <a:noFill/>
                    <a:prstDash val="solid"/>
                  </a:ln>
                  <a:solidFill>
                    <a:schemeClr val="tx1">
                      <a:lumMod val="50000"/>
                      <a:lumOff val="50000"/>
                    </a:schemeClr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 panose="020B0604020202020204" pitchFamily="34" charset="0"/>
                  <a:ea typeface="+mn-ea"/>
                  <a:cs typeface="Arial" panose="020B0604020202020204" pitchFamily="34" charset="0"/>
                </a:endParaRPr>
              </a:p>
            </xdr:txBody>
          </xdr:sp>
        </xdr:grpSp>
      </xdr:grpSp>
      <xdr:graphicFrame macro="">
        <xdr:nvGraphicFramePr>
          <xdr:cNvPr id="81" name="Graf 8"/>
          <xdr:cNvGraphicFramePr>
            <a:graphicFrameLocks/>
          </xdr:cNvGraphicFramePr>
        </xdr:nvGraphicFramePr>
        <xdr:xfrm>
          <a:off x="16268700" y="447675"/>
          <a:ext cx="1790700" cy="25622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</xdr:grpSp>
    <xdr:clientData/>
  </xdr:twoCellAnchor>
  <xdr:twoCellAnchor>
    <xdr:from>
      <xdr:col>12</xdr:col>
      <xdr:colOff>161925</xdr:colOff>
      <xdr:row>17</xdr:row>
      <xdr:rowOff>28574</xdr:rowOff>
    </xdr:from>
    <xdr:to>
      <xdr:col>14</xdr:col>
      <xdr:colOff>742950</xdr:colOff>
      <xdr:row>28</xdr:row>
      <xdr:rowOff>76200</xdr:rowOff>
    </xdr:to>
    <xdr:grpSp>
      <xdr:nvGrpSpPr>
        <xdr:cNvPr id="87" name="Grupo 86"/>
        <xdr:cNvGrpSpPr/>
      </xdr:nvGrpSpPr>
      <xdr:grpSpPr>
        <a:xfrm>
          <a:off x="8734425" y="3505199"/>
          <a:ext cx="2105025" cy="2143126"/>
          <a:chOff x="12992100" y="3438524"/>
          <a:chExt cx="2105025" cy="2143126"/>
        </a:xfrm>
      </xdr:grpSpPr>
      <xdr:grpSp>
        <xdr:nvGrpSpPr>
          <xdr:cNvPr id="43" name="Grupo 42"/>
          <xdr:cNvGrpSpPr/>
        </xdr:nvGrpSpPr>
        <xdr:grpSpPr>
          <a:xfrm>
            <a:off x="12992100" y="3438524"/>
            <a:ext cx="2105025" cy="2143126"/>
            <a:chOff x="12592050" y="3495674"/>
            <a:chExt cx="3495675" cy="3495675"/>
          </a:xfrm>
        </xdr:grpSpPr>
        <xdr:pic>
          <xdr:nvPicPr>
            <xdr:cNvPr id="44" name="Imagen 43"/>
            <xdr:cNvPicPr>
              <a:picLocks noChangeAspect="1"/>
            </xdr:cNvPicPr>
          </xdr:nvPicPr>
          <xdr:blipFill>
            <a:blip xmlns:r="http://schemas.openxmlformats.org/officeDocument/2006/relationships" r:embed="rId1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2592050" y="3495674"/>
              <a:ext cx="3495675" cy="3495675"/>
            </a:xfrm>
            <a:prstGeom prst="rect">
              <a:avLst/>
            </a:prstGeom>
          </xdr:spPr>
        </xdr:pic>
        <xdr:sp macro="" textlink="$C$7">
          <xdr:nvSpPr>
            <xdr:cNvPr id="47" name="TextBox 484"/>
            <xdr:cNvSpPr txBox="1"/>
          </xdr:nvSpPr>
          <xdr:spPr bwMode="auto">
            <a:xfrm>
              <a:off x="13718888" y="5377210"/>
              <a:ext cx="1257300" cy="242540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indent="0" algn="ctr"/>
              <a:fld id="{8A3BF0C3-EC60-47D7-9DC4-DD803154AFC7}" type="TxLink">
                <a:rPr lang="en-US" sz="1100" b="0" i="0" u="none" strike="noStrike" cap="none" spc="50">
                  <a:ln w="3175" cmpd="sng">
                    <a:noFill/>
                    <a:prstDash val="solid"/>
                  </a:ln>
                  <a:solidFill>
                    <a:schemeClr val="bg1"/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Calibri"/>
                  <a:ea typeface="+mn-ea"/>
                  <a:cs typeface="Arial" panose="020B0604020202020204" pitchFamily="34" charset="0"/>
                </a:rPr>
                <a:pPr marL="0" indent="0" algn="ctr"/>
                <a:t>54,00 €</a:t>
              </a:fld>
              <a:endParaRPr lang="en-US" sz="2000" b="1" i="0" u="none" strike="noStrike" cap="none" spc="50">
                <a:ln w="3175" cmpd="sng">
                  <a:noFill/>
                  <a:prstDash val="solid"/>
                </a:ln>
                <a:solidFill>
                  <a:schemeClr val="bg1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</xdr:grpSp>
      <xdr:graphicFrame macro="">
        <xdr:nvGraphicFramePr>
          <xdr:cNvPr id="86" name="Graf 8"/>
          <xdr:cNvGraphicFramePr>
            <a:graphicFrameLocks/>
          </xdr:cNvGraphicFramePr>
        </xdr:nvGraphicFramePr>
        <xdr:xfrm>
          <a:off x="13458825" y="3838576"/>
          <a:ext cx="1181100" cy="1600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</xdr:grpSp>
    <xdr:clientData/>
  </xdr:twoCellAnchor>
  <xdr:twoCellAnchor>
    <xdr:from>
      <xdr:col>15</xdr:col>
      <xdr:colOff>47624</xdr:colOff>
      <xdr:row>16</xdr:row>
      <xdr:rowOff>171451</xdr:rowOff>
    </xdr:from>
    <xdr:to>
      <xdr:col>18</xdr:col>
      <xdr:colOff>476250</xdr:colOff>
      <xdr:row>30</xdr:row>
      <xdr:rowOff>19050</xdr:rowOff>
    </xdr:to>
    <xdr:grpSp>
      <xdr:nvGrpSpPr>
        <xdr:cNvPr id="89" name="Grupo 88"/>
        <xdr:cNvGrpSpPr/>
      </xdr:nvGrpSpPr>
      <xdr:grpSpPr>
        <a:xfrm>
          <a:off x="10906124" y="3457576"/>
          <a:ext cx="2714626" cy="2514599"/>
          <a:chOff x="15182849" y="3409951"/>
          <a:chExt cx="2714626" cy="2514599"/>
        </a:xfrm>
      </xdr:grpSpPr>
      <xdr:grpSp>
        <xdr:nvGrpSpPr>
          <xdr:cNvPr id="49" name="Grupo 48"/>
          <xdr:cNvGrpSpPr/>
        </xdr:nvGrpSpPr>
        <xdr:grpSpPr>
          <a:xfrm>
            <a:off x="15182849" y="3409951"/>
            <a:ext cx="2714626" cy="2514599"/>
            <a:chOff x="14868524" y="2990851"/>
            <a:chExt cx="3781426" cy="3667124"/>
          </a:xfrm>
        </xdr:grpSpPr>
        <xdr:pic>
          <xdr:nvPicPr>
            <xdr:cNvPr id="50" name="Imagen 49"/>
            <xdr:cNvPicPr>
              <a:picLocks noChangeAspect="1"/>
            </xdr:cNvPicPr>
          </xdr:nvPicPr>
          <xdr:blipFill>
            <a:blip xmlns:r="http://schemas.openxmlformats.org/officeDocument/2006/relationships" r:embed="rId1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868524" y="2990851"/>
              <a:ext cx="3781426" cy="3667124"/>
            </a:xfrm>
            <a:prstGeom prst="rect">
              <a:avLst/>
            </a:prstGeom>
          </xdr:spPr>
        </xdr:pic>
        <xdr:sp macro="" textlink="$C$7">
          <xdr:nvSpPr>
            <xdr:cNvPr id="53" name="TextBox 484"/>
            <xdr:cNvSpPr txBox="1"/>
          </xdr:nvSpPr>
          <xdr:spPr bwMode="auto">
            <a:xfrm>
              <a:off x="16343898" y="4776395"/>
              <a:ext cx="1210385" cy="230990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indent="0" algn="ctr"/>
              <a:fld id="{76AA3770-5DAF-48F5-B0B0-3A762CEF16DB}" type="TxLink">
                <a:rPr lang="en-US" sz="1100" b="1" i="0" u="none" strike="noStrike" cap="none" spc="50">
                  <a:ln w="3175" cmpd="sng">
                    <a:noFill/>
                    <a:prstDash val="solid"/>
                  </a:ln>
                  <a:solidFill>
                    <a:srgbClr val="FFC000"/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Calibri"/>
                  <a:ea typeface="+mn-ea"/>
                  <a:cs typeface="Arial" panose="020B0604020202020204" pitchFamily="34" charset="0"/>
                </a:rPr>
                <a:pPr marL="0" indent="0" algn="ctr"/>
                <a:t>54,00 €</a:t>
              </a:fld>
              <a:endParaRPr lang="en-US" sz="2000" b="1" i="0" u="none" strike="noStrike" cap="none" spc="50">
                <a:ln w="3175" cmpd="sng">
                  <a:noFill/>
                  <a:prstDash val="solid"/>
                </a:ln>
                <a:solidFill>
                  <a:srgbClr val="FFC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</xdr:grpSp>
      <xdr:graphicFrame macro="">
        <xdr:nvGraphicFramePr>
          <xdr:cNvPr id="88" name="Graf 8"/>
          <xdr:cNvGraphicFramePr>
            <a:graphicFrameLocks/>
          </xdr:cNvGraphicFramePr>
        </xdr:nvGraphicFramePr>
        <xdr:xfrm>
          <a:off x="15954375" y="3648075"/>
          <a:ext cx="1181100" cy="1600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</xdr:grpSp>
    <xdr:clientData/>
  </xdr:twoCellAnchor>
  <xdr:twoCellAnchor>
    <xdr:from>
      <xdr:col>25</xdr:col>
      <xdr:colOff>238125</xdr:colOff>
      <xdr:row>18</xdr:row>
      <xdr:rowOff>180975</xdr:rowOff>
    </xdr:from>
    <xdr:to>
      <xdr:col>29</xdr:col>
      <xdr:colOff>19050</xdr:colOff>
      <xdr:row>28</xdr:row>
      <xdr:rowOff>180975</xdr:rowOff>
    </xdr:to>
    <xdr:grpSp>
      <xdr:nvGrpSpPr>
        <xdr:cNvPr id="92" name="Grupo 91"/>
        <xdr:cNvGrpSpPr/>
      </xdr:nvGrpSpPr>
      <xdr:grpSpPr>
        <a:xfrm>
          <a:off x="18716625" y="3848100"/>
          <a:ext cx="2828925" cy="1905000"/>
          <a:chOff x="18716625" y="3848100"/>
          <a:chExt cx="2828925" cy="1905000"/>
        </a:xfrm>
      </xdr:grpSpPr>
      <xdr:grpSp>
        <xdr:nvGrpSpPr>
          <xdr:cNvPr id="55" name="Grupo 54"/>
          <xdr:cNvGrpSpPr/>
        </xdr:nvGrpSpPr>
        <xdr:grpSpPr>
          <a:xfrm>
            <a:off x="18716625" y="3848100"/>
            <a:ext cx="2828925" cy="1790700"/>
            <a:chOff x="9105900" y="5972175"/>
            <a:chExt cx="4943475" cy="3524250"/>
          </a:xfrm>
        </xdr:grpSpPr>
        <xdr:pic>
          <xdr:nvPicPr>
            <xdr:cNvPr id="56" name="Imagen 55"/>
            <xdr:cNvPicPr>
              <a:picLocks noChangeAspect="1"/>
            </xdr:cNvPicPr>
          </xdr:nvPicPr>
          <xdr:blipFill>
            <a:blip xmlns:r="http://schemas.openxmlformats.org/officeDocument/2006/relationships" r:embed="rId1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105900" y="5972175"/>
              <a:ext cx="4943475" cy="3524250"/>
            </a:xfrm>
            <a:prstGeom prst="rect">
              <a:avLst/>
            </a:prstGeom>
          </xdr:spPr>
        </xdr:pic>
        <xdr:sp macro="" textlink="$C$7">
          <xdr:nvSpPr>
            <xdr:cNvPr id="59" name="TextBox 484"/>
            <xdr:cNvSpPr txBox="1"/>
          </xdr:nvSpPr>
          <xdr:spPr bwMode="auto">
            <a:xfrm>
              <a:off x="10972801" y="7863235"/>
              <a:ext cx="1257299" cy="242539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indent="0" algn="ctr"/>
              <a:fld id="{B03B524D-EBD6-4CDF-AC43-0BBA7FA79230}" type="TxLink">
                <a:rPr lang="en-US" sz="1100" b="0" i="0" u="none" strike="noStrike" cap="none" spc="50">
                  <a:ln w="3175" cmpd="sng">
                    <a:noFill/>
                    <a:prstDash val="solid"/>
                  </a:ln>
                  <a:solidFill>
                    <a:srgbClr val="000000"/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Calibri"/>
                  <a:ea typeface="+mn-ea"/>
                  <a:cs typeface="Arial" panose="020B0604020202020204" pitchFamily="34" charset="0"/>
                </a:rPr>
                <a:pPr marL="0" indent="0" algn="ctr"/>
                <a:t>54,00 €</a:t>
              </a:fld>
              <a:endParaRPr lang="en-US" sz="2000" b="1" i="0" u="none" strike="noStrike" cap="none" spc="50">
                <a:ln w="3175" cmpd="sng">
                  <a:noFill/>
                  <a:prstDash val="solid"/>
                </a:ln>
                <a:solidFill>
                  <a:schemeClr val="tx1">
                    <a:lumMod val="50000"/>
                    <a:lumOff val="50000"/>
                  </a:schemeClr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</xdr:grpSp>
      <xdr:graphicFrame macro="">
        <xdr:nvGraphicFramePr>
          <xdr:cNvPr id="90" name="Graf 8"/>
          <xdr:cNvGraphicFramePr>
            <a:graphicFrameLocks/>
          </xdr:cNvGraphicFramePr>
        </xdr:nvGraphicFramePr>
        <xdr:xfrm>
          <a:off x="19583400" y="4152900"/>
          <a:ext cx="1181100" cy="1600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</xdr:grpSp>
    <xdr:clientData/>
  </xdr:twoCellAnchor>
  <xdr:twoCellAnchor>
    <xdr:from>
      <xdr:col>30</xdr:col>
      <xdr:colOff>104775</xdr:colOff>
      <xdr:row>21</xdr:row>
      <xdr:rowOff>66675</xdr:rowOff>
    </xdr:from>
    <xdr:to>
      <xdr:col>31</xdr:col>
      <xdr:colOff>523875</xdr:colOff>
      <xdr:row>29</xdr:row>
      <xdr:rowOff>142875</xdr:rowOff>
    </xdr:to>
    <xdr:graphicFrame macro="">
      <xdr:nvGraphicFramePr>
        <xdr:cNvPr id="91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19050</xdr:colOff>
      <xdr:row>7</xdr:row>
      <xdr:rowOff>133350</xdr:rowOff>
    </xdr:from>
    <xdr:to>
      <xdr:col>4</xdr:col>
      <xdr:colOff>323850</xdr:colOff>
      <xdr:row>26</xdr:row>
      <xdr:rowOff>123825</xdr:rowOff>
    </xdr:to>
    <xdr:grpSp>
      <xdr:nvGrpSpPr>
        <xdr:cNvPr id="4" name="Grupo 3"/>
        <xdr:cNvGrpSpPr/>
      </xdr:nvGrpSpPr>
      <xdr:grpSpPr>
        <a:xfrm>
          <a:off x="19050" y="1704975"/>
          <a:ext cx="3352800" cy="3609975"/>
          <a:chOff x="266700" y="1749085"/>
          <a:chExt cx="4010025" cy="4175465"/>
        </a:xfrm>
      </xdr:grpSpPr>
      <xdr:grpSp>
        <xdr:nvGrpSpPr>
          <xdr:cNvPr id="69" name="Grupo 68"/>
          <xdr:cNvGrpSpPr/>
        </xdr:nvGrpSpPr>
        <xdr:grpSpPr>
          <a:xfrm>
            <a:off x="266700" y="1749085"/>
            <a:ext cx="4010025" cy="4175465"/>
            <a:chOff x="4914900" y="3720760"/>
            <a:chExt cx="4010025" cy="4175465"/>
          </a:xfrm>
        </xdr:grpSpPr>
        <xdr:pic>
          <xdr:nvPicPr>
            <xdr:cNvPr id="3" name="Imagen 2"/>
            <xdr:cNvPicPr>
              <a:picLocks noChangeAspect="1"/>
            </xdr:cNvPicPr>
          </xdr:nvPicPr>
          <xdr:blipFill>
            <a:blip xmlns:r="http://schemas.openxmlformats.org/officeDocument/2006/relationships" r:embed="rId1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914900" y="3720760"/>
              <a:ext cx="4010025" cy="3261065"/>
            </a:xfrm>
            <a:prstGeom prst="rect">
              <a:avLst/>
            </a:prstGeom>
          </xdr:spPr>
        </xdr:pic>
        <xdr:graphicFrame macro="">
          <xdr:nvGraphicFramePr>
            <xdr:cNvPr id="68" name="Graf 8"/>
            <xdr:cNvGraphicFramePr>
              <a:graphicFrameLocks/>
            </xdr:cNvGraphicFramePr>
          </xdr:nvGraphicFramePr>
          <xdr:xfrm>
            <a:off x="5495924" y="3743325"/>
            <a:ext cx="2924175" cy="41529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0"/>
            </a:graphicData>
          </a:graphic>
        </xdr:graphicFrame>
      </xdr:grpSp>
      <xdr:sp macro="" textlink="$C$7">
        <xdr:nvSpPr>
          <xdr:cNvPr id="5" name="TextBox 484"/>
          <xdr:cNvSpPr txBox="1"/>
        </xdr:nvSpPr>
        <xdr:spPr bwMode="auto">
          <a:xfrm>
            <a:off x="1390651" y="4276725"/>
            <a:ext cx="1800224" cy="3429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ctr"/>
            <a:fld id="{995FB855-823D-4C29-8F81-37099D7AB69F}" type="TxLink">
              <a:rPr lang="en-US" sz="1400" b="1" i="0" u="none" strike="noStrike" cap="none" spc="50">
                <a:ln w="3175" cmpd="sng">
                  <a:noFill/>
                  <a:prstDash val="solid"/>
                </a:ln>
                <a:solidFill>
                  <a:schemeClr val="tx1">
                    <a:lumMod val="50000"/>
                    <a:lumOff val="50000"/>
                  </a:schemeClr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54,00 €</a:t>
            </a:fld>
            <a:endParaRPr lang="en-US" sz="2400" b="1" i="0" u="none" strike="noStrike" cap="none" spc="50">
              <a:ln w="3175" cmpd="sng">
                <a:noFill/>
                <a:prstDash val="solid"/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8</xdr:col>
      <xdr:colOff>171450</xdr:colOff>
      <xdr:row>1</xdr:row>
      <xdr:rowOff>47624</xdr:rowOff>
    </xdr:from>
    <xdr:to>
      <xdr:col>12</xdr:col>
      <xdr:colOff>542925</xdr:colOff>
      <xdr:row>16</xdr:row>
      <xdr:rowOff>47625</xdr:rowOff>
    </xdr:to>
    <xdr:grpSp>
      <xdr:nvGrpSpPr>
        <xdr:cNvPr id="6" name="Grupo 5"/>
        <xdr:cNvGrpSpPr/>
      </xdr:nvGrpSpPr>
      <xdr:grpSpPr>
        <a:xfrm>
          <a:off x="5695950" y="238124"/>
          <a:ext cx="3419475" cy="3095626"/>
          <a:chOff x="6438900" y="2771774"/>
          <a:chExt cx="3419475" cy="3095626"/>
        </a:xfrm>
      </xdr:grpSpPr>
      <xdr:grpSp>
        <xdr:nvGrpSpPr>
          <xdr:cNvPr id="85" name="Grupo 84"/>
          <xdr:cNvGrpSpPr/>
        </xdr:nvGrpSpPr>
        <xdr:grpSpPr>
          <a:xfrm>
            <a:off x="6438900" y="2771774"/>
            <a:ext cx="3419475" cy="3095626"/>
            <a:chOff x="9172575" y="3267074"/>
            <a:chExt cx="3419475" cy="3095626"/>
          </a:xfrm>
        </xdr:grpSpPr>
        <xdr:pic>
          <xdr:nvPicPr>
            <xdr:cNvPr id="22" name="Imagen 21"/>
            <xdr:cNvPicPr>
              <a:picLocks noChangeAspect="1"/>
            </xdr:cNvPicPr>
          </xdr:nvPicPr>
          <xdr:blipFill>
            <a:blip xmlns:r="http://schemas.openxmlformats.org/officeDocument/2006/relationships" r:embed="rId2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172575" y="3267074"/>
              <a:ext cx="3419475" cy="2657475"/>
            </a:xfrm>
            <a:prstGeom prst="rect">
              <a:avLst/>
            </a:prstGeom>
          </xdr:spPr>
        </xdr:pic>
        <xdr:graphicFrame macro="">
          <xdr:nvGraphicFramePr>
            <xdr:cNvPr id="83" name="Graf 8"/>
            <xdr:cNvGraphicFramePr>
              <a:graphicFrameLocks/>
            </xdr:cNvGraphicFramePr>
          </xdr:nvGraphicFramePr>
          <xdr:xfrm>
            <a:off x="9972675" y="3800475"/>
            <a:ext cx="1790700" cy="256222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2"/>
            </a:graphicData>
          </a:graphic>
        </xdr:graphicFrame>
      </xdr:grpSp>
      <xdr:sp macro="" textlink="$C$7">
        <xdr:nvSpPr>
          <xdr:cNvPr id="25" name="TextBox 484"/>
          <xdr:cNvSpPr txBox="1"/>
        </xdr:nvSpPr>
        <xdr:spPr bwMode="auto">
          <a:xfrm>
            <a:off x="7534275" y="4377086"/>
            <a:ext cx="1257300" cy="24253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ctr"/>
            <a:fld id="{48267760-62BD-4A82-BBC8-321E6CC557A5}" type="TxLink">
              <a:rPr lang="en-US" sz="1100" b="0" i="0" u="none" strike="noStrike" cap="none" spc="50">
                <a:ln w="3175" cmpd="sng">
                  <a:noFill/>
                  <a:prstDash val="solid"/>
                </a:ln>
                <a:solidFill>
                  <a:srgbClr val="000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Calibri"/>
                <a:ea typeface="+mn-ea"/>
                <a:cs typeface="Arial" panose="020B0604020202020204" pitchFamily="34" charset="0"/>
              </a:rPr>
              <a:pPr marL="0" indent="0" algn="ctr"/>
              <a:t>54,00 €</a:t>
            </a:fld>
            <a:endParaRPr lang="en-US" sz="2000" b="1" i="0" u="none" strike="noStrike" cap="none" spc="50">
              <a:ln w="3175" cmpd="sng">
                <a:noFill/>
                <a:prstDash val="solid"/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361950</xdr:colOff>
      <xdr:row>21</xdr:row>
      <xdr:rowOff>28575</xdr:rowOff>
    </xdr:from>
    <xdr:to>
      <xdr:col>8</xdr:col>
      <xdr:colOff>371475</xdr:colOff>
      <xdr:row>37</xdr:row>
      <xdr:rowOff>152401</xdr:rowOff>
    </xdr:to>
    <xdr:grpSp>
      <xdr:nvGrpSpPr>
        <xdr:cNvPr id="8" name="Grupo 7"/>
        <xdr:cNvGrpSpPr/>
      </xdr:nvGrpSpPr>
      <xdr:grpSpPr>
        <a:xfrm>
          <a:off x="2647950" y="4267200"/>
          <a:ext cx="3248025" cy="3171826"/>
          <a:chOff x="5553075" y="333375"/>
          <a:chExt cx="3248025" cy="3171826"/>
        </a:xfrm>
      </xdr:grpSpPr>
      <xdr:grpSp>
        <xdr:nvGrpSpPr>
          <xdr:cNvPr id="7" name="Grupo 6"/>
          <xdr:cNvGrpSpPr/>
        </xdr:nvGrpSpPr>
        <xdr:grpSpPr>
          <a:xfrm>
            <a:off x="5553075" y="333375"/>
            <a:ext cx="3248025" cy="3171826"/>
            <a:chOff x="5572125" y="314325"/>
            <a:chExt cx="3248025" cy="3171826"/>
          </a:xfrm>
        </xdr:grpSpPr>
        <xdr:grpSp>
          <xdr:nvGrpSpPr>
            <xdr:cNvPr id="75" name="Grupo 74"/>
            <xdr:cNvGrpSpPr/>
          </xdr:nvGrpSpPr>
          <xdr:grpSpPr>
            <a:xfrm>
              <a:off x="5572125" y="314325"/>
              <a:ext cx="3248025" cy="3171826"/>
              <a:chOff x="5553075" y="371475"/>
              <a:chExt cx="3248025" cy="3171826"/>
            </a:xfrm>
          </xdr:grpSpPr>
          <xdr:grpSp>
            <xdr:nvGrpSpPr>
              <xdr:cNvPr id="11" name="Grupo 10"/>
              <xdr:cNvGrpSpPr/>
            </xdr:nvGrpSpPr>
            <xdr:grpSpPr>
              <a:xfrm>
                <a:off x="5553075" y="371475"/>
                <a:ext cx="3248025" cy="1857375"/>
                <a:chOff x="5553075" y="371475"/>
                <a:chExt cx="3248025" cy="1857375"/>
              </a:xfrm>
            </xdr:grpSpPr>
            <xdr:pic>
              <xdr:nvPicPr>
                <xdr:cNvPr id="12" name="Imagen 11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tretch>
                  <a:fillRect/>
                </a:stretch>
              </xdr:blipFill>
              <xdr:spPr>
                <a:xfrm>
                  <a:off x="5553075" y="371475"/>
                  <a:ext cx="3248025" cy="1857375"/>
                </a:xfrm>
                <a:prstGeom prst="rect">
                  <a:avLst/>
                </a:prstGeom>
              </xdr:spPr>
            </xdr:pic>
            <xdr:graphicFrame macro="">
              <xdr:nvGraphicFramePr>
                <xdr:cNvPr id="13" name="Linear Dial Needle"/>
                <xdr:cNvGraphicFramePr>
                  <a:graphicFrameLocks/>
                </xdr:cNvGraphicFramePr>
              </xdr:nvGraphicFramePr>
              <xdr:xfrm>
                <a:off x="6200775" y="752475"/>
                <a:ext cx="2057400" cy="1304924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24"/>
                </a:graphicData>
              </a:graphic>
            </xdr:graphicFrame>
          </xdr:grpSp>
          <xdr:graphicFrame macro="">
            <xdr:nvGraphicFramePr>
              <xdr:cNvPr id="74" name="Graf 8"/>
              <xdr:cNvGraphicFramePr>
                <a:graphicFrameLocks/>
              </xdr:cNvGraphicFramePr>
            </xdr:nvGraphicFramePr>
            <xdr:xfrm>
              <a:off x="6181725" y="847725"/>
              <a:ext cx="2047875" cy="2695576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5"/>
              </a:graphicData>
            </a:graphic>
          </xdr:graphicFrame>
        </xdr:grpSp>
        <xdr:sp macro="" textlink="$C$7">
          <xdr:nvSpPr>
            <xdr:cNvPr id="14" name="TextBox 484"/>
            <xdr:cNvSpPr txBox="1"/>
          </xdr:nvSpPr>
          <xdr:spPr bwMode="auto">
            <a:xfrm>
              <a:off x="6334125" y="1933575"/>
              <a:ext cx="1790699" cy="266699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wrap="square" rtlCol="0" anchor="b"/>
            <a:lstStyle/>
            <a:p>
              <a:pPr marL="0" indent="0" algn="ctr"/>
              <a:fld id="{995FB855-823D-4C29-8F81-37099D7AB69F}" type="TxLink">
                <a:rPr lang="en-US" sz="1200" b="0" i="0" u="none" strike="noStrike" cap="none" spc="50">
                  <a:ln w="3175" cmpd="sng">
                    <a:noFill/>
                    <a:prstDash val="solid"/>
                  </a:ln>
                  <a:solidFill>
                    <a:srgbClr val="FFC000"/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pPr marL="0" indent="0" algn="ctr"/>
                <a:t>54,00 €</a:t>
              </a:fld>
              <a:endParaRPr lang="en-US" sz="2000" b="0" i="0" u="none" strike="noStrike" cap="none" spc="50">
                <a:ln w="3175" cmpd="sng">
                  <a:noFill/>
                  <a:prstDash val="solid"/>
                </a:ln>
                <a:solidFill>
                  <a:srgbClr val="FFC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15" name="Oval 483"/>
          <xdr:cNvSpPr/>
        </xdr:nvSpPr>
        <xdr:spPr bwMode="auto">
          <a:xfrm>
            <a:off x="7115174" y="1781174"/>
            <a:ext cx="200025" cy="219076"/>
          </a:xfrm>
          <a:prstGeom prst="ellipse">
            <a:avLst/>
          </a:prstGeom>
          <a:solidFill>
            <a:srgbClr val="FFC000"/>
          </a:solidFill>
          <a:ln>
            <a:noFill/>
          </a:ln>
          <a:effectLst/>
          <a:scene3d>
            <a:camera prst="orthographicFront">
              <a:rot lat="0" lon="0" rev="0"/>
            </a:camera>
            <a:lightRig rig="contrasting" dir="t">
              <a:rot lat="0" lon="0" rev="7800000"/>
            </a:lightRig>
          </a:scene3d>
          <a:sp3d>
            <a:bevelT w="139700" h="139700"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</xdr:grpSp>
    <xdr:clientData/>
  </xdr:twoCellAnchor>
  <xdr:twoCellAnchor>
    <xdr:from>
      <xdr:col>12</xdr:col>
      <xdr:colOff>685800</xdr:colOff>
      <xdr:row>1</xdr:row>
      <xdr:rowOff>38100</xdr:rowOff>
    </xdr:from>
    <xdr:to>
      <xdr:col>16</xdr:col>
      <xdr:colOff>431800</xdr:colOff>
      <xdr:row>10</xdr:row>
      <xdr:rowOff>104776</xdr:rowOff>
    </xdr:to>
    <xdr:grpSp>
      <xdr:nvGrpSpPr>
        <xdr:cNvPr id="21" name="Grupo 20"/>
        <xdr:cNvGrpSpPr/>
      </xdr:nvGrpSpPr>
      <xdr:grpSpPr>
        <a:xfrm>
          <a:off x="9258300" y="228600"/>
          <a:ext cx="2794000" cy="2019301"/>
          <a:chOff x="11915775" y="381000"/>
          <a:chExt cx="2794000" cy="2019301"/>
        </a:xfrm>
      </xdr:grpSpPr>
      <xdr:grpSp>
        <xdr:nvGrpSpPr>
          <xdr:cNvPr id="10" name="Grupo 9"/>
          <xdr:cNvGrpSpPr/>
        </xdr:nvGrpSpPr>
        <xdr:grpSpPr>
          <a:xfrm>
            <a:off x="11915775" y="381000"/>
            <a:ext cx="2794000" cy="1300453"/>
            <a:chOff x="11906250" y="381000"/>
            <a:chExt cx="2794000" cy="1300453"/>
          </a:xfrm>
        </xdr:grpSpPr>
        <xdr:pic>
          <xdr:nvPicPr>
            <xdr:cNvPr id="28" name="Imagen 27"/>
            <xdr:cNvPicPr>
              <a:picLocks noChangeAspect="1"/>
            </xdr:cNvPicPr>
          </xdr:nvPicPr>
          <xdr:blipFill>
            <a:blip xmlns:r="http://schemas.openxmlformats.org/officeDocument/2006/relationships" r:embed="rId2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1906250" y="381000"/>
              <a:ext cx="2794000" cy="1295400"/>
            </a:xfrm>
            <a:prstGeom prst="rect">
              <a:avLst/>
            </a:prstGeom>
          </xdr:spPr>
        </xdr:pic>
        <xdr:grpSp>
          <xdr:nvGrpSpPr>
            <xdr:cNvPr id="29" name="Grupo 28"/>
            <xdr:cNvGrpSpPr/>
          </xdr:nvGrpSpPr>
          <xdr:grpSpPr>
            <a:xfrm>
              <a:off x="12898615" y="638175"/>
              <a:ext cx="897116" cy="1043278"/>
              <a:chOff x="12649200" y="3657600"/>
              <a:chExt cx="1276351" cy="1200150"/>
            </a:xfrm>
          </xdr:grpSpPr>
          <xdr:graphicFrame macro="">
            <xdr:nvGraphicFramePr>
              <xdr:cNvPr id="30" name="Linear Dial Needle"/>
              <xdr:cNvGraphicFramePr>
                <a:graphicFrameLocks/>
              </xdr:cNvGraphicFramePr>
            </xdr:nvGraphicFramePr>
            <xdr:xfrm>
              <a:off x="12687300" y="3657600"/>
              <a:ext cx="1238251" cy="992922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7"/>
              </a:graphicData>
            </a:graphic>
          </xdr:graphicFrame>
          <xdr:sp macro="" textlink="$C$7">
            <xdr:nvSpPr>
              <xdr:cNvPr id="31" name="TextBox 484"/>
              <xdr:cNvSpPr txBox="1"/>
            </xdr:nvSpPr>
            <xdr:spPr bwMode="auto">
              <a:xfrm>
                <a:off x="12649200" y="4615211"/>
                <a:ext cx="1257300" cy="242539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marL="0" indent="0" algn="ctr"/>
                <a:fld id="{DDD9F18E-4695-4532-AE4D-249E79AD02E0}" type="TxLink">
                  <a:rPr lang="en-US" sz="1100" b="0" i="0" u="none" strike="noStrike" cap="none" spc="50">
                    <a:ln w="3175" cmpd="sng">
                      <a:noFill/>
                      <a:prstDash val="solid"/>
                    </a:ln>
                    <a:solidFill>
                      <a:srgbClr val="000000"/>
                    </a:solidFill>
                    <a:effectLst>
                      <a:glow rad="53100">
                        <a:schemeClr val="bg1">
                          <a:lumMod val="50000"/>
                          <a:alpha val="30000"/>
                        </a:schemeClr>
                      </a:glow>
                    </a:effectLst>
                    <a:latin typeface="Calibri"/>
                    <a:ea typeface="+mn-ea"/>
                    <a:cs typeface="Arial" panose="020B0604020202020204" pitchFamily="34" charset="0"/>
                  </a:rPr>
                  <a:pPr marL="0" indent="0" algn="ctr"/>
                  <a:t>54,00 €</a:t>
                </a:fld>
                <a:endParaRPr lang="en-US" sz="2000" b="1" i="0" u="none" strike="noStrike" cap="none" spc="50">
                  <a:ln w="3175" cmpd="sng">
                    <a:noFill/>
                    <a:prstDash val="solid"/>
                  </a:ln>
                  <a:solidFill>
                    <a:schemeClr val="tx1">
                      <a:lumMod val="50000"/>
                      <a:lumOff val="50000"/>
                    </a:schemeClr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 panose="020B0604020202020204" pitchFamily="34" charset="0"/>
                  <a:ea typeface="+mn-ea"/>
                  <a:cs typeface="Arial" panose="020B0604020202020204" pitchFamily="34" charset="0"/>
                </a:endParaRPr>
              </a:p>
            </xdr:txBody>
          </xdr:sp>
        </xdr:grpSp>
      </xdr:grpSp>
      <xdr:graphicFrame macro="">
        <xdr:nvGraphicFramePr>
          <xdr:cNvPr id="79" name="Graf 8"/>
          <xdr:cNvGraphicFramePr>
            <a:graphicFrameLocks/>
          </xdr:cNvGraphicFramePr>
        </xdr:nvGraphicFramePr>
        <xdr:xfrm>
          <a:off x="12430125" y="762001"/>
          <a:ext cx="1790700" cy="16383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123825</xdr:rowOff>
    </xdr:from>
    <xdr:to>
      <xdr:col>4</xdr:col>
      <xdr:colOff>704850</xdr:colOff>
      <xdr:row>27</xdr:row>
      <xdr:rowOff>104775</xdr:rowOff>
    </xdr:to>
    <xdr:grpSp>
      <xdr:nvGrpSpPr>
        <xdr:cNvPr id="67" name="Grupo 66"/>
        <xdr:cNvGrpSpPr/>
      </xdr:nvGrpSpPr>
      <xdr:grpSpPr>
        <a:xfrm>
          <a:off x="0" y="1695450"/>
          <a:ext cx="3752850" cy="3790950"/>
          <a:chOff x="1428750" y="1600200"/>
          <a:chExt cx="3752850" cy="3790950"/>
        </a:xfrm>
      </xdr:grpSpPr>
      <xdr:grpSp>
        <xdr:nvGrpSpPr>
          <xdr:cNvPr id="63" name="Grupo 62"/>
          <xdr:cNvGrpSpPr/>
        </xdr:nvGrpSpPr>
        <xdr:grpSpPr>
          <a:xfrm>
            <a:off x="1428750" y="1600200"/>
            <a:ext cx="3752850" cy="3790950"/>
            <a:chOff x="1428750" y="1600200"/>
            <a:chExt cx="3752850" cy="3790950"/>
          </a:xfrm>
        </xdr:grpSpPr>
        <xdr:grpSp>
          <xdr:nvGrpSpPr>
            <xdr:cNvPr id="10" name="Grupo 9"/>
            <xdr:cNvGrpSpPr/>
          </xdr:nvGrpSpPr>
          <xdr:grpSpPr>
            <a:xfrm>
              <a:off x="1428750" y="1600200"/>
              <a:ext cx="3752850" cy="3790950"/>
              <a:chOff x="800100" y="2381250"/>
              <a:chExt cx="4010025" cy="4152900"/>
            </a:xfrm>
          </xdr:grpSpPr>
          <xdr:pic>
            <xdr:nvPicPr>
              <xdr:cNvPr id="11" name="Imagen 10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800100" y="2406310"/>
                <a:ext cx="4010025" cy="3261065"/>
              </a:xfrm>
              <a:prstGeom prst="rect">
                <a:avLst/>
              </a:prstGeom>
            </xdr:spPr>
          </xdr:pic>
          <xdr:graphicFrame macro="">
            <xdr:nvGraphicFramePr>
              <xdr:cNvPr id="12" name="Graf 8"/>
              <xdr:cNvGraphicFramePr>
                <a:graphicFrameLocks/>
              </xdr:cNvGraphicFramePr>
            </xdr:nvGraphicFramePr>
            <xdr:xfrm>
              <a:off x="1209675" y="2381250"/>
              <a:ext cx="3397250" cy="4152900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2"/>
              </a:graphicData>
            </a:graphic>
          </xdr:graphicFrame>
        </xdr:grpSp>
        <xdr:graphicFrame macro="">
          <xdr:nvGraphicFramePr>
            <xdr:cNvPr id="62" name="Chart 7"/>
            <xdr:cNvGraphicFramePr>
              <a:graphicFrameLocks/>
            </xdr:cNvGraphicFramePr>
          </xdr:nvGraphicFramePr>
          <xdr:xfrm>
            <a:off x="1609725" y="1828800"/>
            <a:ext cx="3305175" cy="252412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</xdr:grpSp>
      <xdr:sp macro="" textlink="$C$7">
        <xdr:nvSpPr>
          <xdr:cNvPr id="2" name="TextBox 484"/>
          <xdr:cNvSpPr txBox="1"/>
        </xdr:nvSpPr>
        <xdr:spPr bwMode="auto">
          <a:xfrm>
            <a:off x="2747354" y="3924300"/>
            <a:ext cx="1115644" cy="3429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ctr"/>
            <a:fld id="{995FB855-823D-4C29-8F81-37099D7AB69F}" type="TxLink">
              <a:rPr lang="en-US" sz="1400" b="1" i="0" u="none" strike="noStrike" cap="none" spc="50">
                <a:ln w="3175" cmpd="sng">
                  <a:noFill/>
                  <a:prstDash val="solid"/>
                </a:ln>
                <a:solidFill>
                  <a:schemeClr val="tx1">
                    <a:lumMod val="50000"/>
                    <a:lumOff val="50000"/>
                  </a:schemeClr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85,00 €</a:t>
            </a:fld>
            <a:endParaRPr lang="en-US" sz="2400" b="1" i="0" u="none" strike="noStrike" cap="none" spc="50">
              <a:ln w="3175" cmpd="sng">
                <a:noFill/>
                <a:prstDash val="solid"/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$B$33">
        <xdr:nvSpPr>
          <xdr:cNvPr id="64" name="TextBox 484"/>
          <xdr:cNvSpPr txBox="1"/>
        </xdr:nvSpPr>
        <xdr:spPr bwMode="auto">
          <a:xfrm>
            <a:off x="2219324" y="3667125"/>
            <a:ext cx="942975" cy="2667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l"/>
            <a:fld id="{6B20BB74-6EA0-4E88-9F32-1ADE2CDF6CD3}" type="TxLink">
              <a:rPr lang="en-US" sz="1000" b="1" i="0" u="none" strike="noStrike" cap="none" spc="50">
                <a:ln w="3175" cmpd="sng">
                  <a:noFill/>
                  <a:prstDash val="solid"/>
                </a:ln>
                <a:solidFill>
                  <a:srgbClr val="000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/>
                <a:ea typeface="+mn-ea"/>
                <a:cs typeface="Arial"/>
              </a:rPr>
              <a:pPr marL="0" indent="0" algn="l"/>
              <a:t>0  C</a:t>
            </a:fld>
            <a:endParaRPr lang="en-US" sz="1600" b="1" i="0" u="none" strike="noStrike" cap="none" spc="50">
              <a:ln w="3175" cmpd="sng">
                <a:noFill/>
                <a:prstDash val="solid"/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$B$34">
        <xdr:nvSpPr>
          <xdr:cNvPr id="65" name="TextBox 484"/>
          <xdr:cNvSpPr txBox="1"/>
        </xdr:nvSpPr>
        <xdr:spPr bwMode="auto">
          <a:xfrm>
            <a:off x="3409950" y="3714750"/>
            <a:ext cx="1038225" cy="2667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r"/>
            <a:fld id="{7EB96F3C-34F1-455C-A125-7A266B543E49}" type="TxLink">
              <a:rPr lang="en-US" sz="1000" b="1" i="0" u="none" strike="noStrike" cap="none" spc="50">
                <a:ln w="3175" cmpd="sng">
                  <a:noFill/>
                  <a:prstDash val="solid"/>
                </a:ln>
                <a:solidFill>
                  <a:srgbClr val="000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/>
                <a:ea typeface="+mn-ea"/>
                <a:cs typeface="Arial"/>
              </a:rPr>
              <a:pPr marL="0" indent="0" algn="r"/>
              <a:t>100  C</a:t>
            </a:fld>
            <a:endParaRPr lang="en-US" sz="1000" b="1" i="0" u="none" strike="noStrike" cap="none" spc="50">
              <a:ln w="3175" cmpd="sng">
                <a:noFill/>
                <a:prstDash val="solid"/>
              </a:ln>
              <a:solidFill>
                <a:srgbClr val="000000"/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/>
              <a:ea typeface="+mn-ea"/>
              <a:cs typeface="Arial"/>
            </a:endParaRPr>
          </a:p>
        </xdr:txBody>
      </xdr:sp>
      <xdr:sp macro="" textlink="$B$35">
        <xdr:nvSpPr>
          <xdr:cNvPr id="66" name="TextBox 484"/>
          <xdr:cNvSpPr txBox="1"/>
        </xdr:nvSpPr>
        <xdr:spPr bwMode="auto">
          <a:xfrm>
            <a:off x="2609850" y="1647825"/>
            <a:ext cx="1524000" cy="2667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ctr"/>
            <a:fld id="{75B2C771-14BC-4563-8A3E-D439B7440407}" type="TxLink">
              <a:rPr lang="en-US" sz="1000" b="1" i="0" u="none" strike="noStrike" cap="none" spc="50">
                <a:ln w="3175" cmpd="sng">
                  <a:noFill/>
                  <a:prstDash val="solid"/>
                </a:ln>
                <a:solidFill>
                  <a:srgbClr val="000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/>
                <a:ea typeface="+mn-ea"/>
                <a:cs typeface="Arial"/>
              </a:rPr>
              <a:pPr marL="0" indent="0" algn="ctr"/>
              <a:t>50  C</a:t>
            </a:fld>
            <a:endParaRPr lang="en-US" sz="1000" b="1" i="0" u="none" strike="noStrike" cap="none" spc="50">
              <a:ln w="3175" cmpd="sng">
                <a:noFill/>
                <a:prstDash val="solid"/>
              </a:ln>
              <a:solidFill>
                <a:srgbClr val="000000"/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/>
              <a:ea typeface="+mn-ea"/>
              <a:cs typeface="Arial"/>
            </a:endParaRPr>
          </a:p>
        </xdr:txBody>
      </xdr:sp>
    </xdr:grpSp>
    <xdr:clientData/>
  </xdr:twoCellAnchor>
  <xdr:twoCellAnchor>
    <xdr:from>
      <xdr:col>5</xdr:col>
      <xdr:colOff>95250</xdr:colOff>
      <xdr:row>7</xdr:row>
      <xdr:rowOff>123825</xdr:rowOff>
    </xdr:from>
    <xdr:to>
      <xdr:col>10</xdr:col>
      <xdr:colOff>104775</xdr:colOff>
      <xdr:row>24</xdr:row>
      <xdr:rowOff>57151</xdr:rowOff>
    </xdr:to>
    <xdr:grpSp>
      <xdr:nvGrpSpPr>
        <xdr:cNvPr id="83" name="Grupo 82"/>
        <xdr:cNvGrpSpPr/>
      </xdr:nvGrpSpPr>
      <xdr:grpSpPr>
        <a:xfrm>
          <a:off x="3905250" y="1695450"/>
          <a:ext cx="3248025" cy="3171826"/>
          <a:chOff x="5524500" y="352425"/>
          <a:chExt cx="3248025" cy="3171826"/>
        </a:xfrm>
      </xdr:grpSpPr>
      <xdr:grpSp>
        <xdr:nvGrpSpPr>
          <xdr:cNvPr id="80" name="Grupo 79"/>
          <xdr:cNvGrpSpPr/>
        </xdr:nvGrpSpPr>
        <xdr:grpSpPr>
          <a:xfrm>
            <a:off x="5524500" y="352425"/>
            <a:ext cx="3248025" cy="3171826"/>
            <a:chOff x="5524500" y="352425"/>
            <a:chExt cx="3248025" cy="3171826"/>
          </a:xfrm>
        </xdr:grpSpPr>
        <xdr:grpSp>
          <xdr:nvGrpSpPr>
            <xdr:cNvPr id="23" name="Grupo 22"/>
            <xdr:cNvGrpSpPr/>
          </xdr:nvGrpSpPr>
          <xdr:grpSpPr>
            <a:xfrm>
              <a:off x="5524500" y="352425"/>
              <a:ext cx="3248025" cy="3171826"/>
              <a:chOff x="5553075" y="371475"/>
              <a:chExt cx="3248025" cy="3171826"/>
            </a:xfrm>
          </xdr:grpSpPr>
          <xdr:grpSp>
            <xdr:nvGrpSpPr>
              <xdr:cNvPr id="24" name="Grupo 23"/>
              <xdr:cNvGrpSpPr/>
            </xdr:nvGrpSpPr>
            <xdr:grpSpPr>
              <a:xfrm>
                <a:off x="5553075" y="371475"/>
                <a:ext cx="3248025" cy="1857375"/>
                <a:chOff x="5553075" y="371475"/>
                <a:chExt cx="3248025" cy="1857375"/>
              </a:xfrm>
            </xdr:grpSpPr>
            <xdr:pic>
              <xdr:nvPicPr>
                <xdr:cNvPr id="26" name="Imagen 25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tretch>
                  <a:fillRect/>
                </a:stretch>
              </xdr:blipFill>
              <xdr:spPr>
                <a:xfrm>
                  <a:off x="5553075" y="371475"/>
                  <a:ext cx="3248025" cy="1857375"/>
                </a:xfrm>
                <a:prstGeom prst="rect">
                  <a:avLst/>
                </a:prstGeom>
              </xdr:spPr>
            </xdr:pic>
            <xdr:graphicFrame macro="">
              <xdr:nvGraphicFramePr>
                <xdr:cNvPr id="27" name="Linear Dial Needle"/>
                <xdr:cNvGraphicFramePr>
                  <a:graphicFrameLocks/>
                </xdr:cNvGraphicFramePr>
              </xdr:nvGraphicFramePr>
              <xdr:xfrm>
                <a:off x="6200775" y="752475"/>
                <a:ext cx="2057400" cy="1304924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5"/>
                </a:graphicData>
              </a:graphic>
            </xdr:graphicFrame>
          </xdr:grpSp>
          <xdr:graphicFrame macro="">
            <xdr:nvGraphicFramePr>
              <xdr:cNvPr id="25" name="Graf 8"/>
              <xdr:cNvGraphicFramePr>
                <a:graphicFrameLocks/>
              </xdr:cNvGraphicFramePr>
            </xdr:nvGraphicFramePr>
            <xdr:xfrm>
              <a:off x="6181725" y="847725"/>
              <a:ext cx="2047875" cy="2695576"/>
            </xdr:xfrm>
            <a:graphic>
              <a:graphicData uri="http://schemas.openxmlformats.org/drawingml/2006/chart">
                <c:chart xmlns:c="http://schemas.openxmlformats.org/drawingml/2006/chart" xmlns:r="http://schemas.openxmlformats.org/officeDocument/2006/relationships" r:id="rId6"/>
              </a:graphicData>
            </a:graphic>
          </xdr:graphicFrame>
        </xdr:grpSp>
        <xdr:sp macro="" textlink="$B$33">
          <xdr:nvSpPr>
            <xdr:cNvPr id="69" name="TextBox 484"/>
            <xdr:cNvSpPr txBox="1"/>
          </xdr:nvSpPr>
          <xdr:spPr bwMode="auto">
            <a:xfrm>
              <a:off x="5838825" y="1847850"/>
              <a:ext cx="942975" cy="266700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indent="0" algn="l"/>
              <a:fld id="{6B20BB74-6EA0-4E88-9F32-1ADE2CDF6CD3}" type="TxLink">
                <a:rPr lang="en-US" sz="1000" b="1" i="0" u="none" strike="noStrike" cap="none" spc="50">
                  <a:ln w="3175" cmpd="sng">
                    <a:noFill/>
                    <a:prstDash val="solid"/>
                  </a:ln>
                  <a:solidFill>
                    <a:srgbClr val="FFC000"/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/>
                  <a:ea typeface="+mn-ea"/>
                  <a:cs typeface="Arial"/>
                </a:rPr>
                <a:pPr marL="0" indent="0" algn="l"/>
                <a:t>0  C</a:t>
              </a:fld>
              <a:endParaRPr lang="en-US" sz="1600" b="1" i="0" u="none" strike="noStrike" cap="none" spc="50">
                <a:ln w="3175" cmpd="sng">
                  <a:noFill/>
                  <a:prstDash val="solid"/>
                </a:ln>
                <a:solidFill>
                  <a:srgbClr val="FFC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  <xdr:sp macro="" textlink="$B$34">
          <xdr:nvSpPr>
            <xdr:cNvPr id="70" name="TextBox 484"/>
            <xdr:cNvSpPr txBox="1"/>
          </xdr:nvSpPr>
          <xdr:spPr bwMode="auto">
            <a:xfrm>
              <a:off x="7334250" y="1838325"/>
              <a:ext cx="1038225" cy="266700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indent="0" algn="r"/>
              <a:fld id="{7EB96F3C-34F1-455C-A125-7A266B543E49}" type="TxLink">
                <a:rPr lang="en-US" sz="1000" b="1" i="0" u="none" strike="noStrike" cap="none" spc="50">
                  <a:ln w="3175" cmpd="sng">
                    <a:noFill/>
                    <a:prstDash val="solid"/>
                  </a:ln>
                  <a:solidFill>
                    <a:srgbClr val="FFC000"/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/>
                  <a:ea typeface="+mn-ea"/>
                  <a:cs typeface="Arial"/>
                </a:rPr>
                <a:pPr marL="0" indent="0" algn="r"/>
                <a:t>100  C</a:t>
              </a:fld>
              <a:endParaRPr lang="en-US" sz="1000" b="1" i="0" u="none" strike="noStrike" cap="none" spc="50">
                <a:ln w="3175" cmpd="sng">
                  <a:noFill/>
                  <a:prstDash val="solid"/>
                </a:ln>
                <a:solidFill>
                  <a:srgbClr val="FFC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/>
                <a:ea typeface="+mn-ea"/>
                <a:cs typeface="Arial"/>
              </a:endParaRPr>
            </a:p>
          </xdr:txBody>
        </xdr:sp>
        <xdr:sp macro="" textlink="$B$35">
          <xdr:nvSpPr>
            <xdr:cNvPr id="71" name="TextBox 484"/>
            <xdr:cNvSpPr txBox="1"/>
          </xdr:nvSpPr>
          <xdr:spPr bwMode="auto">
            <a:xfrm>
              <a:off x="6419850" y="714375"/>
              <a:ext cx="1524000" cy="266700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indent="0" algn="ctr"/>
              <a:fld id="{75B2C771-14BC-4563-8A3E-D439B7440407}" type="TxLink">
                <a:rPr lang="en-US" sz="1000" b="1" i="0" u="none" strike="noStrike" cap="none" spc="50">
                  <a:ln w="3175" cmpd="sng">
                    <a:noFill/>
                    <a:prstDash val="solid"/>
                  </a:ln>
                  <a:solidFill>
                    <a:srgbClr val="FFC000"/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/>
                  <a:ea typeface="+mn-ea"/>
                  <a:cs typeface="Arial"/>
                </a:rPr>
                <a:pPr marL="0" indent="0" algn="ctr"/>
                <a:t>50  C</a:t>
              </a:fld>
              <a:endParaRPr lang="en-US" sz="1000" b="1" i="0" u="none" strike="noStrike" cap="none" spc="50">
                <a:ln w="3175" cmpd="sng">
                  <a:noFill/>
                  <a:prstDash val="solid"/>
                </a:ln>
                <a:solidFill>
                  <a:srgbClr val="FFC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/>
                <a:ea typeface="+mn-ea"/>
                <a:cs typeface="Arial"/>
              </a:endParaRPr>
            </a:p>
          </xdr:txBody>
        </xdr:sp>
        <xdr:graphicFrame macro="">
          <xdr:nvGraphicFramePr>
            <xdr:cNvPr id="72" name="Chart 7"/>
            <xdr:cNvGraphicFramePr>
              <a:graphicFrameLocks/>
            </xdr:cNvGraphicFramePr>
          </xdr:nvGraphicFramePr>
          <xdr:xfrm>
            <a:off x="6419850" y="942974"/>
            <a:ext cx="1666875" cy="140017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7"/>
            </a:graphicData>
          </a:graphic>
        </xdr:graphicFrame>
      </xdr:grpSp>
      <xdr:sp macro="" textlink="$C$7">
        <xdr:nvSpPr>
          <xdr:cNvPr id="81" name="TextBox 484"/>
          <xdr:cNvSpPr txBox="1"/>
        </xdr:nvSpPr>
        <xdr:spPr bwMode="auto">
          <a:xfrm>
            <a:off x="6600825" y="1657350"/>
            <a:ext cx="1115644" cy="3429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ctr"/>
            <a:fld id="{995FB855-823D-4C29-8F81-37099D7AB69F}" type="TxLink">
              <a:rPr lang="en-US" sz="1400" b="1" i="0" u="none" strike="noStrike" cap="none" spc="50">
                <a:ln w="3175" cmpd="sng">
                  <a:noFill/>
                  <a:prstDash val="solid"/>
                </a:ln>
                <a:solidFill>
                  <a:srgbClr val="92D05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85,00 €</a:t>
            </a:fld>
            <a:endParaRPr lang="en-US" sz="2400" b="1" i="0" u="none" strike="noStrike" cap="none" spc="50">
              <a:ln w="3175" cmpd="sng">
                <a:noFill/>
                <a:prstDash val="solid"/>
              </a:ln>
              <a:solidFill>
                <a:srgbClr val="92D050"/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95250</xdr:colOff>
      <xdr:row>23</xdr:row>
      <xdr:rowOff>85724</xdr:rowOff>
    </xdr:from>
    <xdr:to>
      <xdr:col>5</xdr:col>
      <xdr:colOff>742950</xdr:colOff>
      <xdr:row>34</xdr:row>
      <xdr:rowOff>114299</xdr:rowOff>
    </xdr:to>
    <xdr:grpSp>
      <xdr:nvGrpSpPr>
        <xdr:cNvPr id="88" name="Grupo 87"/>
        <xdr:cNvGrpSpPr/>
      </xdr:nvGrpSpPr>
      <xdr:grpSpPr>
        <a:xfrm>
          <a:off x="2381250" y="4705349"/>
          <a:ext cx="2171700" cy="2143125"/>
          <a:chOff x="5324475" y="3200399"/>
          <a:chExt cx="2171700" cy="2143125"/>
        </a:xfrm>
      </xdr:grpSpPr>
      <xdr:pic>
        <xdr:nvPicPr>
          <xdr:cNvPr id="14" name="Imagen 13"/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24475" y="3200399"/>
            <a:ext cx="2171700" cy="2143125"/>
          </a:xfrm>
          <a:prstGeom prst="rect">
            <a:avLst/>
          </a:prstGeom>
        </xdr:spPr>
      </xdr:pic>
      <xdr:graphicFrame macro="">
        <xdr:nvGraphicFramePr>
          <xdr:cNvPr id="68" name="Chart 7"/>
          <xdr:cNvGraphicFramePr>
            <a:graphicFrameLocks/>
          </xdr:cNvGraphicFramePr>
        </xdr:nvGraphicFramePr>
        <xdr:xfrm>
          <a:off x="5676900" y="3476625"/>
          <a:ext cx="1666875" cy="10953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sp macro="" textlink="$B$33">
        <xdr:nvSpPr>
          <xdr:cNvPr id="73" name="TextBox 484"/>
          <xdr:cNvSpPr txBox="1"/>
        </xdr:nvSpPr>
        <xdr:spPr bwMode="auto">
          <a:xfrm>
            <a:off x="5553075" y="4152900"/>
            <a:ext cx="942975" cy="25717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l"/>
            <a:fld id="{6B20BB74-6EA0-4E88-9F32-1ADE2CDF6CD3}" type="TxLink">
              <a:rPr lang="en-US" sz="1000" b="1" i="0" u="none" strike="noStrike" cap="none" spc="50">
                <a:ln w="3175" cmpd="sng">
                  <a:noFill/>
                  <a:prstDash val="solid"/>
                </a:ln>
                <a:solidFill>
                  <a:srgbClr val="000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/>
                <a:ea typeface="+mn-ea"/>
                <a:cs typeface="Arial"/>
              </a:rPr>
              <a:pPr marL="0" indent="0" algn="l"/>
              <a:t>0  C</a:t>
            </a:fld>
            <a:endParaRPr lang="en-US" sz="1600" b="1" i="0" u="none" strike="noStrike" cap="none" spc="50">
              <a:ln w="3175" cmpd="sng">
                <a:noFill/>
                <a:prstDash val="solid"/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$B$34">
        <xdr:nvSpPr>
          <xdr:cNvPr id="74" name="TextBox 484"/>
          <xdr:cNvSpPr txBox="1"/>
        </xdr:nvSpPr>
        <xdr:spPr bwMode="auto">
          <a:xfrm>
            <a:off x="6096000" y="4143375"/>
            <a:ext cx="1038225" cy="25717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r"/>
            <a:fld id="{7EB96F3C-34F1-455C-A125-7A266B543E49}" type="TxLink">
              <a:rPr lang="en-US" sz="1000" b="1" i="0" u="none" strike="noStrike" cap="none" spc="50">
                <a:ln w="3175" cmpd="sng">
                  <a:noFill/>
                  <a:prstDash val="solid"/>
                </a:ln>
                <a:solidFill>
                  <a:srgbClr val="000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/>
                <a:ea typeface="+mn-ea"/>
                <a:cs typeface="Arial"/>
              </a:rPr>
              <a:pPr marL="0" indent="0" algn="r"/>
              <a:t>100  C</a:t>
            </a:fld>
            <a:endParaRPr lang="en-US" sz="1000" b="1" i="0" u="none" strike="noStrike" cap="none" spc="50">
              <a:ln w="3175" cmpd="sng">
                <a:noFill/>
                <a:prstDash val="solid"/>
              </a:ln>
              <a:solidFill>
                <a:srgbClr val="000000"/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/>
              <a:ea typeface="+mn-ea"/>
              <a:cs typeface="Arial"/>
            </a:endParaRPr>
          </a:p>
        </xdr:txBody>
      </xdr:sp>
      <xdr:sp macro="" textlink="$B$35">
        <xdr:nvSpPr>
          <xdr:cNvPr id="75" name="TextBox 484"/>
          <xdr:cNvSpPr txBox="1"/>
        </xdr:nvSpPr>
        <xdr:spPr bwMode="auto">
          <a:xfrm>
            <a:off x="5353050" y="3352800"/>
            <a:ext cx="2095500" cy="2667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ctr"/>
            <a:fld id="{75B2C771-14BC-4563-8A3E-D439B7440407}" type="TxLink">
              <a:rPr lang="en-US" sz="1000" b="1" i="0" u="none" strike="noStrike" cap="none" spc="50">
                <a:ln w="3175" cmpd="sng">
                  <a:noFill/>
                  <a:prstDash val="solid"/>
                </a:ln>
                <a:solidFill>
                  <a:srgbClr val="000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/>
                <a:ea typeface="+mn-ea"/>
                <a:cs typeface="Arial"/>
              </a:rPr>
              <a:pPr marL="0" indent="0" algn="ctr"/>
              <a:t>50  C</a:t>
            </a:fld>
            <a:endParaRPr lang="en-US" sz="1000" b="1" i="0" u="none" strike="noStrike" cap="none" spc="50">
              <a:ln w="3175" cmpd="sng">
                <a:noFill/>
                <a:prstDash val="solid"/>
              </a:ln>
              <a:solidFill>
                <a:srgbClr val="000000"/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/>
              <a:ea typeface="+mn-ea"/>
              <a:cs typeface="Arial"/>
            </a:endParaRPr>
          </a:p>
        </xdr:txBody>
      </xdr:sp>
      <xdr:sp macro="" textlink="$C$7">
        <xdr:nvSpPr>
          <xdr:cNvPr id="84" name="TextBox 484"/>
          <xdr:cNvSpPr txBox="1"/>
        </xdr:nvSpPr>
        <xdr:spPr bwMode="auto">
          <a:xfrm>
            <a:off x="5915025" y="4391025"/>
            <a:ext cx="1115644" cy="3429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ctr"/>
            <a:fld id="{995FB855-823D-4C29-8F81-37099D7AB69F}" type="TxLink">
              <a:rPr lang="en-US" sz="1400" b="1" i="0" u="none" strike="noStrike" cap="none" spc="50">
                <a:ln w="3175" cmpd="sng">
                  <a:noFill/>
                  <a:prstDash val="solid"/>
                </a:ln>
                <a:solidFill>
                  <a:schemeClr val="tx1">
                    <a:lumMod val="50000"/>
                    <a:lumOff val="50000"/>
                  </a:schemeClr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85,00 €</a:t>
            </a:fld>
            <a:endParaRPr lang="en-US" sz="2400" b="1" i="0" u="none" strike="noStrike" cap="none" spc="50">
              <a:ln w="3175" cmpd="sng">
                <a:noFill/>
                <a:prstDash val="solid"/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8</xdr:col>
      <xdr:colOff>276224</xdr:colOff>
      <xdr:row>1</xdr:row>
      <xdr:rowOff>34946</xdr:rowOff>
    </xdr:from>
    <xdr:to>
      <xdr:col>11</xdr:col>
      <xdr:colOff>323850</xdr:colOff>
      <xdr:row>7</xdr:row>
      <xdr:rowOff>138067</xdr:rowOff>
    </xdr:to>
    <xdr:grpSp>
      <xdr:nvGrpSpPr>
        <xdr:cNvPr id="97" name="Grupo 96"/>
        <xdr:cNvGrpSpPr/>
      </xdr:nvGrpSpPr>
      <xdr:grpSpPr>
        <a:xfrm>
          <a:off x="5800724" y="225446"/>
          <a:ext cx="2333626" cy="1484246"/>
          <a:chOff x="9277349" y="206396"/>
          <a:chExt cx="2333626" cy="1484246"/>
        </a:xfrm>
      </xdr:grpSpPr>
      <xdr:grpSp>
        <xdr:nvGrpSpPr>
          <xdr:cNvPr id="17" name="Grupo 16"/>
          <xdr:cNvGrpSpPr/>
        </xdr:nvGrpSpPr>
        <xdr:grpSpPr>
          <a:xfrm>
            <a:off x="9277349" y="206396"/>
            <a:ext cx="2333626" cy="1484246"/>
            <a:chOff x="10934699" y="1141729"/>
            <a:chExt cx="3114675" cy="1801496"/>
          </a:xfrm>
        </xdr:grpSpPr>
        <xdr:pic>
          <xdr:nvPicPr>
            <xdr:cNvPr id="19" name="Imagen 18"/>
            <xdr:cNvPicPr>
              <a:picLocks noChangeAspect="1"/>
            </xdr:cNvPicPr>
          </xdr:nvPicPr>
          <xdr:blipFill>
            <a:blip xmlns:r="http://schemas.openxmlformats.org/officeDocument/2006/relationships" r:embed="rId10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34699" y="1141729"/>
              <a:ext cx="3114675" cy="1801496"/>
            </a:xfrm>
            <a:prstGeom prst="rect">
              <a:avLst/>
            </a:prstGeom>
          </xdr:spPr>
        </xdr:pic>
        <xdr:graphicFrame macro="">
          <xdr:nvGraphicFramePr>
            <xdr:cNvPr id="21" name="Linear Dial Needle"/>
            <xdr:cNvGraphicFramePr>
              <a:graphicFrameLocks/>
            </xdr:cNvGraphicFramePr>
          </xdr:nvGraphicFramePr>
          <xdr:xfrm>
            <a:off x="11858624" y="1543050"/>
            <a:ext cx="1238251" cy="99292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1"/>
            </a:graphicData>
          </a:graphic>
        </xdr:graphicFrame>
      </xdr:grpSp>
      <xdr:graphicFrame macro="">
        <xdr:nvGraphicFramePr>
          <xdr:cNvPr id="79" name="Chart 7"/>
          <xdr:cNvGraphicFramePr>
            <a:graphicFrameLocks/>
          </xdr:cNvGraphicFramePr>
        </xdr:nvGraphicFramePr>
        <xdr:xfrm>
          <a:off x="9496425" y="466725"/>
          <a:ext cx="1666875" cy="10953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sp macro="" textlink="$B$33">
        <xdr:nvSpPr>
          <xdr:cNvPr id="93" name="TextBox 484"/>
          <xdr:cNvSpPr txBox="1"/>
        </xdr:nvSpPr>
        <xdr:spPr bwMode="auto">
          <a:xfrm>
            <a:off x="9277350" y="1333500"/>
            <a:ext cx="942975" cy="25717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l"/>
            <a:fld id="{6B20BB74-6EA0-4E88-9F32-1ADE2CDF6CD3}" type="TxLink">
              <a:rPr lang="en-US" sz="1000" b="1" i="0" u="none" strike="noStrike" cap="none" spc="50">
                <a:ln w="3175" cmpd="sng">
                  <a:noFill/>
                  <a:prstDash val="solid"/>
                </a:ln>
                <a:solidFill>
                  <a:srgbClr val="000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/>
                <a:ea typeface="+mn-ea"/>
                <a:cs typeface="Arial"/>
              </a:rPr>
              <a:pPr marL="0" indent="0" algn="l"/>
              <a:t>0  C</a:t>
            </a:fld>
            <a:endParaRPr lang="en-US" sz="1600" b="1" i="0" u="none" strike="noStrike" cap="none" spc="50">
              <a:ln w="3175" cmpd="sng">
                <a:noFill/>
                <a:prstDash val="solid"/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$B$34">
        <xdr:nvSpPr>
          <xdr:cNvPr id="94" name="TextBox 484"/>
          <xdr:cNvSpPr txBox="1"/>
        </xdr:nvSpPr>
        <xdr:spPr bwMode="auto">
          <a:xfrm>
            <a:off x="10553700" y="1323975"/>
            <a:ext cx="1038225" cy="25717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r"/>
            <a:fld id="{7EB96F3C-34F1-455C-A125-7A266B543E49}" type="TxLink">
              <a:rPr lang="en-US" sz="1000" b="1" i="0" u="none" strike="noStrike" cap="none" spc="50">
                <a:ln w="3175" cmpd="sng">
                  <a:noFill/>
                  <a:prstDash val="solid"/>
                </a:ln>
                <a:solidFill>
                  <a:srgbClr val="000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/>
                <a:ea typeface="+mn-ea"/>
                <a:cs typeface="Arial"/>
              </a:rPr>
              <a:pPr marL="0" indent="0" algn="r"/>
              <a:t>100  C</a:t>
            </a:fld>
            <a:endParaRPr lang="en-US" sz="1000" b="1" i="0" u="none" strike="noStrike" cap="none" spc="50">
              <a:ln w="3175" cmpd="sng">
                <a:noFill/>
                <a:prstDash val="solid"/>
              </a:ln>
              <a:solidFill>
                <a:srgbClr val="000000"/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/>
              <a:ea typeface="+mn-ea"/>
              <a:cs typeface="Arial"/>
            </a:endParaRPr>
          </a:p>
        </xdr:txBody>
      </xdr:sp>
      <xdr:sp macro="" textlink="$B$35">
        <xdr:nvSpPr>
          <xdr:cNvPr id="95" name="TextBox 484"/>
          <xdr:cNvSpPr txBox="1"/>
        </xdr:nvSpPr>
        <xdr:spPr bwMode="auto">
          <a:xfrm>
            <a:off x="10058400" y="295275"/>
            <a:ext cx="752475" cy="2667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ctr"/>
            <a:fld id="{75B2C771-14BC-4563-8A3E-D439B7440407}" type="TxLink">
              <a:rPr lang="en-US" sz="1000" b="1" i="0" u="none" strike="noStrike" cap="none" spc="50">
                <a:ln w="3175" cmpd="sng">
                  <a:noFill/>
                  <a:prstDash val="solid"/>
                </a:ln>
                <a:solidFill>
                  <a:srgbClr val="000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/>
                <a:ea typeface="+mn-ea"/>
                <a:cs typeface="Arial"/>
              </a:rPr>
              <a:pPr marL="0" indent="0" algn="ctr"/>
              <a:t>50  C</a:t>
            </a:fld>
            <a:endParaRPr lang="en-US" sz="1000" b="1" i="0" u="none" strike="noStrike" cap="none" spc="50">
              <a:ln w="3175" cmpd="sng">
                <a:noFill/>
                <a:prstDash val="solid"/>
              </a:ln>
              <a:solidFill>
                <a:srgbClr val="000000"/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/>
              <a:ea typeface="+mn-ea"/>
              <a:cs typeface="Arial"/>
            </a:endParaRPr>
          </a:p>
        </xdr:txBody>
      </xdr:sp>
      <xdr:sp macro="" textlink="$C$7">
        <xdr:nvSpPr>
          <xdr:cNvPr id="96" name="TextBox 484"/>
          <xdr:cNvSpPr txBox="1"/>
        </xdr:nvSpPr>
        <xdr:spPr bwMode="auto">
          <a:xfrm>
            <a:off x="9934575" y="1314450"/>
            <a:ext cx="1115644" cy="3429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ctr"/>
            <a:fld id="{995FB855-823D-4C29-8F81-37099D7AB69F}" type="TxLink">
              <a:rPr lang="en-US" sz="1100" b="1" i="0" u="none" strike="noStrike" cap="none" spc="50">
                <a:ln w="3175" cmpd="sng">
                  <a:noFill/>
                  <a:prstDash val="solid"/>
                </a:ln>
                <a:solidFill>
                  <a:schemeClr val="tx1">
                    <a:lumMod val="50000"/>
                    <a:lumOff val="50000"/>
                  </a:schemeClr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85,00 €</a:t>
            </a:fld>
            <a:endParaRPr lang="en-US" sz="1800" b="1" i="0" u="none" strike="noStrike" cap="none" spc="50">
              <a:ln w="3175" cmpd="sng">
                <a:noFill/>
                <a:prstDash val="solid"/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11</xdr:col>
      <xdr:colOff>590549</xdr:colOff>
      <xdr:row>8</xdr:row>
      <xdr:rowOff>38101</xdr:rowOff>
    </xdr:from>
    <xdr:to>
      <xdr:col>16</xdr:col>
      <xdr:colOff>76200</xdr:colOff>
      <xdr:row>15</xdr:row>
      <xdr:rowOff>142875</xdr:rowOff>
    </xdr:to>
    <xdr:grpSp>
      <xdr:nvGrpSpPr>
        <xdr:cNvPr id="110" name="Grupo 109"/>
        <xdr:cNvGrpSpPr/>
      </xdr:nvGrpSpPr>
      <xdr:grpSpPr>
        <a:xfrm>
          <a:off x="8401049" y="1800226"/>
          <a:ext cx="3295651" cy="1438274"/>
          <a:chOff x="15535274" y="323851"/>
          <a:chExt cx="3295651" cy="1438274"/>
        </a:xfrm>
      </xdr:grpSpPr>
      <xdr:grpSp>
        <xdr:nvGrpSpPr>
          <xdr:cNvPr id="36" name="Grupo 35"/>
          <xdr:cNvGrpSpPr/>
        </xdr:nvGrpSpPr>
        <xdr:grpSpPr>
          <a:xfrm>
            <a:off x="15535274" y="323851"/>
            <a:ext cx="3295651" cy="1396815"/>
            <a:chOff x="12868274" y="2076451"/>
            <a:chExt cx="4124653" cy="1781174"/>
          </a:xfrm>
        </xdr:grpSpPr>
        <xdr:pic>
          <xdr:nvPicPr>
            <xdr:cNvPr id="38" name="Imagen 37"/>
            <xdr:cNvPicPr>
              <a:picLocks noChangeAspect="1"/>
            </xdr:cNvPicPr>
          </xdr:nvPicPr>
          <xdr:blipFill>
            <a:blip xmlns:r="http://schemas.openxmlformats.org/officeDocument/2006/relationships" r:embed="rId1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2868274" y="2076451"/>
              <a:ext cx="4124653" cy="1781174"/>
            </a:xfrm>
            <a:prstGeom prst="rect">
              <a:avLst/>
            </a:prstGeom>
          </xdr:spPr>
        </xdr:pic>
        <xdr:graphicFrame macro="">
          <xdr:nvGraphicFramePr>
            <xdr:cNvPr id="40" name="Linear Dial Needle"/>
            <xdr:cNvGraphicFramePr>
              <a:graphicFrameLocks/>
            </xdr:cNvGraphicFramePr>
          </xdr:nvGraphicFramePr>
          <xdr:xfrm>
            <a:off x="14306550" y="2686050"/>
            <a:ext cx="1238252" cy="99292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</xdr:grpSp>
      <xdr:grpSp>
        <xdr:nvGrpSpPr>
          <xdr:cNvPr id="109" name="Grupo 108"/>
          <xdr:cNvGrpSpPr/>
        </xdr:nvGrpSpPr>
        <xdr:grpSpPr>
          <a:xfrm>
            <a:off x="16221075" y="590550"/>
            <a:ext cx="1666875" cy="1171575"/>
            <a:chOff x="16221075" y="590550"/>
            <a:chExt cx="1666875" cy="1171575"/>
          </a:xfrm>
        </xdr:grpSpPr>
        <xdr:graphicFrame macro="">
          <xdr:nvGraphicFramePr>
            <xdr:cNvPr id="105" name="Chart 7"/>
            <xdr:cNvGraphicFramePr>
              <a:graphicFrameLocks/>
            </xdr:cNvGraphicFramePr>
          </xdr:nvGraphicFramePr>
          <xdr:xfrm>
            <a:off x="16221075" y="590550"/>
            <a:ext cx="1666875" cy="109537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sp macro="" textlink="$C$7">
          <xdr:nvSpPr>
            <xdr:cNvPr id="106" name="TextBox 484"/>
            <xdr:cNvSpPr txBox="1"/>
          </xdr:nvSpPr>
          <xdr:spPr bwMode="auto">
            <a:xfrm>
              <a:off x="16649700" y="1419225"/>
              <a:ext cx="1115644" cy="342900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indent="0" algn="ctr"/>
              <a:fld id="{995FB855-823D-4C29-8F81-37099D7AB69F}" type="TxLink">
                <a:rPr lang="en-US" sz="1400" b="1" i="0" u="none" strike="noStrike" cap="none" spc="50">
                  <a:ln w="3175" cmpd="sng">
                    <a:noFill/>
                    <a:prstDash val="solid"/>
                  </a:ln>
                  <a:solidFill>
                    <a:schemeClr val="tx1">
                      <a:lumMod val="50000"/>
                      <a:lumOff val="50000"/>
                    </a:schemeClr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pPr marL="0" indent="0" algn="ctr"/>
                <a:t>85,00 €</a:t>
              </a:fld>
              <a:endParaRPr lang="en-US" sz="2400" b="1" i="0" u="none" strike="noStrike" cap="none" spc="50">
                <a:ln w="3175" cmpd="sng">
                  <a:noFill/>
                  <a:prstDash val="solid"/>
                </a:ln>
                <a:solidFill>
                  <a:schemeClr val="tx1">
                    <a:lumMod val="50000"/>
                    <a:lumOff val="50000"/>
                  </a:schemeClr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</xdr:grpSp>
    </xdr:grpSp>
    <xdr:clientData/>
  </xdr:twoCellAnchor>
  <xdr:twoCellAnchor>
    <xdr:from>
      <xdr:col>11</xdr:col>
      <xdr:colOff>657225</xdr:colOff>
      <xdr:row>1</xdr:row>
      <xdr:rowOff>123825</xdr:rowOff>
    </xdr:from>
    <xdr:to>
      <xdr:col>15</xdr:col>
      <xdr:colOff>495300</xdr:colOff>
      <xdr:row>7</xdr:row>
      <xdr:rowOff>85725</xdr:rowOff>
    </xdr:to>
    <xdr:grpSp>
      <xdr:nvGrpSpPr>
        <xdr:cNvPr id="108" name="Grupo 107"/>
        <xdr:cNvGrpSpPr/>
      </xdr:nvGrpSpPr>
      <xdr:grpSpPr>
        <a:xfrm>
          <a:off x="8467725" y="314325"/>
          <a:ext cx="2886075" cy="1343025"/>
          <a:chOff x="12392025" y="400050"/>
          <a:chExt cx="2886075" cy="1343025"/>
        </a:xfrm>
      </xdr:grpSpPr>
      <xdr:grpSp>
        <xdr:nvGrpSpPr>
          <xdr:cNvPr id="104" name="Grupo 103"/>
          <xdr:cNvGrpSpPr/>
        </xdr:nvGrpSpPr>
        <xdr:grpSpPr>
          <a:xfrm>
            <a:off x="12392025" y="400050"/>
            <a:ext cx="2886075" cy="1304925"/>
            <a:chOff x="12392025" y="400050"/>
            <a:chExt cx="2886075" cy="1304925"/>
          </a:xfrm>
        </xdr:grpSpPr>
        <xdr:pic>
          <xdr:nvPicPr>
            <xdr:cNvPr id="30" name="Imagen 29"/>
            <xdr:cNvPicPr>
              <a:picLocks noChangeAspect="1"/>
            </xdr:cNvPicPr>
          </xdr:nvPicPr>
          <xdr:blipFill>
            <a:blip xmlns:r="http://schemas.openxmlformats.org/officeDocument/2006/relationships" r:embed="rId1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2420600" y="400050"/>
              <a:ext cx="2794000" cy="1295400"/>
            </a:xfrm>
            <a:prstGeom prst="rect">
              <a:avLst/>
            </a:prstGeom>
          </xdr:spPr>
        </xdr:pic>
        <xdr:sp macro="" textlink="$B$33">
          <xdr:nvSpPr>
            <xdr:cNvPr id="99" name="TextBox 484"/>
            <xdr:cNvSpPr txBox="1"/>
          </xdr:nvSpPr>
          <xdr:spPr bwMode="auto">
            <a:xfrm>
              <a:off x="12392025" y="1447800"/>
              <a:ext cx="942975" cy="257175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indent="0" algn="l"/>
              <a:fld id="{6B20BB74-6EA0-4E88-9F32-1ADE2CDF6CD3}" type="TxLink">
                <a:rPr lang="en-US" sz="1000" b="1" i="0" u="none" strike="noStrike" cap="none" spc="50">
                  <a:ln w="3175" cmpd="sng">
                    <a:noFill/>
                    <a:prstDash val="solid"/>
                  </a:ln>
                  <a:solidFill>
                    <a:srgbClr val="000000"/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/>
                  <a:ea typeface="+mn-ea"/>
                  <a:cs typeface="Arial"/>
                </a:rPr>
                <a:pPr marL="0" indent="0" algn="l"/>
                <a:t>0  C</a:t>
              </a:fld>
              <a:endParaRPr lang="en-US" sz="1600" b="1" i="0" u="none" strike="noStrike" cap="none" spc="50">
                <a:ln w="3175" cmpd="sng">
                  <a:noFill/>
                  <a:prstDash val="solid"/>
                </a:ln>
                <a:solidFill>
                  <a:schemeClr val="tx1">
                    <a:lumMod val="50000"/>
                    <a:lumOff val="50000"/>
                  </a:schemeClr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endParaRPr>
            </a:p>
          </xdr:txBody>
        </xdr:sp>
        <xdr:sp macro="" textlink="$B$34">
          <xdr:nvSpPr>
            <xdr:cNvPr id="100" name="TextBox 484"/>
            <xdr:cNvSpPr txBox="1"/>
          </xdr:nvSpPr>
          <xdr:spPr bwMode="auto">
            <a:xfrm>
              <a:off x="14239875" y="1438275"/>
              <a:ext cx="1038225" cy="257175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indent="0" algn="r"/>
              <a:fld id="{7EB96F3C-34F1-455C-A125-7A266B543E49}" type="TxLink">
                <a:rPr lang="en-US" sz="1000" b="1" i="0" u="none" strike="noStrike" cap="none" spc="50">
                  <a:ln w="3175" cmpd="sng">
                    <a:noFill/>
                    <a:prstDash val="solid"/>
                  </a:ln>
                  <a:solidFill>
                    <a:srgbClr val="000000"/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/>
                  <a:ea typeface="+mn-ea"/>
                  <a:cs typeface="Arial"/>
                </a:rPr>
                <a:pPr marL="0" indent="0" algn="r"/>
                <a:t>100  C</a:t>
              </a:fld>
              <a:endParaRPr lang="en-US" sz="1000" b="1" i="0" u="none" strike="noStrike" cap="none" spc="50">
                <a:ln w="3175" cmpd="sng">
                  <a:noFill/>
                  <a:prstDash val="solid"/>
                </a:ln>
                <a:solidFill>
                  <a:srgbClr val="000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/>
                <a:ea typeface="+mn-ea"/>
                <a:cs typeface="Arial"/>
              </a:endParaRPr>
            </a:p>
          </xdr:txBody>
        </xdr:sp>
        <xdr:sp macro="" textlink="$B$35">
          <xdr:nvSpPr>
            <xdr:cNvPr id="101" name="TextBox 484"/>
            <xdr:cNvSpPr txBox="1"/>
          </xdr:nvSpPr>
          <xdr:spPr bwMode="auto">
            <a:xfrm>
              <a:off x="12782550" y="400050"/>
              <a:ext cx="2095500" cy="266700"/>
            </a:xfrm>
            <a:prstGeom prst="rect">
              <a:avLst/>
            </a:prstGeom>
            <a:noFill/>
            <a:ln>
              <a:noFill/>
            </a:ln>
          </xdr:spPr>
          <xdr:style>
            <a:lnRef idx="2">
              <a:schemeClr val="accent2"/>
            </a:lnRef>
            <a:fillRef idx="1">
              <a:schemeClr val="lt1"/>
            </a:fillRef>
            <a:effectRef idx="0">
              <a:schemeClr val="accent2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marL="0" indent="0" algn="ctr"/>
              <a:fld id="{75B2C771-14BC-4563-8A3E-D439B7440407}" type="TxLink">
                <a:rPr lang="en-US" sz="1000" b="1" i="0" u="none" strike="noStrike" cap="none" spc="50">
                  <a:ln w="3175" cmpd="sng">
                    <a:noFill/>
                    <a:prstDash val="solid"/>
                  </a:ln>
                  <a:solidFill>
                    <a:srgbClr val="000000"/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/>
                  <a:ea typeface="+mn-ea"/>
                  <a:cs typeface="Arial"/>
                </a:rPr>
                <a:pPr marL="0" indent="0" algn="ctr"/>
                <a:t>50  C</a:t>
              </a:fld>
              <a:endParaRPr lang="en-US" sz="1000" b="1" i="0" u="none" strike="noStrike" cap="none" spc="50">
                <a:ln w="3175" cmpd="sng">
                  <a:noFill/>
                  <a:prstDash val="solid"/>
                </a:ln>
                <a:solidFill>
                  <a:srgbClr val="000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/>
                <a:ea typeface="+mn-ea"/>
                <a:cs typeface="Arial"/>
              </a:endParaRPr>
            </a:p>
          </xdr:txBody>
        </xdr:sp>
        <xdr:graphicFrame macro="">
          <xdr:nvGraphicFramePr>
            <xdr:cNvPr id="103" name="Chart 7"/>
            <xdr:cNvGraphicFramePr>
              <a:graphicFrameLocks/>
            </xdr:cNvGraphicFramePr>
          </xdr:nvGraphicFramePr>
          <xdr:xfrm>
            <a:off x="12868275" y="581025"/>
            <a:ext cx="1666875" cy="109537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  <xdr:sp macro="" textlink="$C$7">
        <xdr:nvSpPr>
          <xdr:cNvPr id="107" name="TextBox 484"/>
          <xdr:cNvSpPr txBox="1"/>
        </xdr:nvSpPr>
        <xdr:spPr bwMode="auto">
          <a:xfrm>
            <a:off x="13296900" y="1400175"/>
            <a:ext cx="1115644" cy="3429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ctr"/>
            <a:fld id="{995FB855-823D-4C29-8F81-37099D7AB69F}" type="TxLink">
              <a:rPr lang="en-US" sz="1100" b="1" i="0" u="none" strike="noStrike" cap="none" spc="50">
                <a:ln w="3175" cmpd="sng">
                  <a:noFill/>
                  <a:prstDash val="solid"/>
                </a:ln>
                <a:solidFill>
                  <a:schemeClr val="tx1">
                    <a:lumMod val="50000"/>
                    <a:lumOff val="50000"/>
                  </a:schemeClr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85,00 €</a:t>
            </a:fld>
            <a:endParaRPr lang="en-US" sz="1800" b="1" i="0" u="none" strike="noStrike" cap="none" spc="50">
              <a:ln w="3175" cmpd="sng">
                <a:noFill/>
                <a:prstDash val="solid"/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6</xdr:col>
      <xdr:colOff>123825</xdr:colOff>
      <xdr:row>20</xdr:row>
      <xdr:rowOff>9524</xdr:rowOff>
    </xdr:from>
    <xdr:to>
      <xdr:col>11</xdr:col>
      <xdr:colOff>304800</xdr:colOff>
      <xdr:row>33</xdr:row>
      <xdr:rowOff>180974</xdr:rowOff>
    </xdr:to>
    <xdr:grpSp>
      <xdr:nvGrpSpPr>
        <xdr:cNvPr id="116" name="Grupo 115"/>
        <xdr:cNvGrpSpPr/>
      </xdr:nvGrpSpPr>
      <xdr:grpSpPr>
        <a:xfrm>
          <a:off x="4695825" y="4057649"/>
          <a:ext cx="3419475" cy="2657475"/>
          <a:chOff x="9172575" y="3267074"/>
          <a:chExt cx="3419475" cy="2657475"/>
        </a:xfrm>
      </xdr:grpSpPr>
      <xdr:pic>
        <xdr:nvPicPr>
          <xdr:cNvPr id="43" name="Imagen 42"/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72575" y="3267074"/>
            <a:ext cx="3419475" cy="2657475"/>
          </a:xfrm>
          <a:prstGeom prst="rect">
            <a:avLst/>
          </a:prstGeom>
        </xdr:spPr>
      </xdr:pic>
      <xdr:graphicFrame macro="">
        <xdr:nvGraphicFramePr>
          <xdr:cNvPr id="98" name="Chart 7"/>
          <xdr:cNvGraphicFramePr>
            <a:graphicFrameLocks/>
          </xdr:cNvGraphicFramePr>
        </xdr:nvGraphicFramePr>
        <xdr:xfrm>
          <a:off x="9925050" y="4124325"/>
          <a:ext cx="1666875" cy="10953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sp macro="" textlink="$B$33">
        <xdr:nvSpPr>
          <xdr:cNvPr id="111" name="TextBox 484"/>
          <xdr:cNvSpPr txBox="1"/>
        </xdr:nvSpPr>
        <xdr:spPr bwMode="auto">
          <a:xfrm>
            <a:off x="9334500" y="4810125"/>
            <a:ext cx="942975" cy="25717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l"/>
            <a:fld id="{6B20BB74-6EA0-4E88-9F32-1ADE2CDF6CD3}" type="TxLink">
              <a:rPr lang="en-US" sz="1000" b="1" i="0" u="none" strike="noStrike" cap="none" spc="50">
                <a:ln w="3175" cmpd="sng">
                  <a:noFill/>
                  <a:prstDash val="solid"/>
                </a:ln>
                <a:solidFill>
                  <a:srgbClr val="000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/>
                <a:ea typeface="+mn-ea"/>
                <a:cs typeface="Arial"/>
              </a:rPr>
              <a:pPr marL="0" indent="0" algn="l"/>
              <a:t>0  C</a:t>
            </a:fld>
            <a:endParaRPr lang="en-US" sz="1600" b="1" i="0" u="none" strike="noStrike" cap="none" spc="50">
              <a:ln w="3175" cmpd="sng">
                <a:noFill/>
                <a:prstDash val="solid"/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$B$34">
        <xdr:nvSpPr>
          <xdr:cNvPr id="112" name="TextBox 484"/>
          <xdr:cNvSpPr txBox="1"/>
        </xdr:nvSpPr>
        <xdr:spPr bwMode="auto">
          <a:xfrm>
            <a:off x="11477625" y="4743450"/>
            <a:ext cx="1038225" cy="25717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r"/>
            <a:fld id="{7EB96F3C-34F1-455C-A125-7A266B543E49}" type="TxLink">
              <a:rPr lang="en-US" sz="1000" b="1" i="0" u="none" strike="noStrike" cap="none" spc="50">
                <a:ln w="3175" cmpd="sng">
                  <a:noFill/>
                  <a:prstDash val="solid"/>
                </a:ln>
                <a:solidFill>
                  <a:srgbClr val="000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/>
                <a:ea typeface="+mn-ea"/>
                <a:cs typeface="Arial"/>
              </a:rPr>
              <a:pPr marL="0" indent="0" algn="r"/>
              <a:t>100  C</a:t>
            </a:fld>
            <a:endParaRPr lang="en-US" sz="1000" b="1" i="0" u="none" strike="noStrike" cap="none" spc="50">
              <a:ln w="3175" cmpd="sng">
                <a:noFill/>
                <a:prstDash val="solid"/>
              </a:ln>
              <a:solidFill>
                <a:srgbClr val="000000"/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/>
              <a:ea typeface="+mn-ea"/>
              <a:cs typeface="Arial"/>
            </a:endParaRPr>
          </a:p>
        </xdr:txBody>
      </xdr:sp>
      <xdr:sp macro="" textlink="$B$35">
        <xdr:nvSpPr>
          <xdr:cNvPr id="113" name="TextBox 484"/>
          <xdr:cNvSpPr txBox="1"/>
        </xdr:nvSpPr>
        <xdr:spPr bwMode="auto">
          <a:xfrm>
            <a:off x="9810750" y="3733800"/>
            <a:ext cx="2095500" cy="2667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ctr"/>
            <a:fld id="{75B2C771-14BC-4563-8A3E-D439B7440407}" type="TxLink">
              <a:rPr lang="en-US" sz="1000" b="1" i="0" u="none" strike="noStrike" cap="none" spc="50">
                <a:ln w="3175" cmpd="sng">
                  <a:noFill/>
                  <a:prstDash val="solid"/>
                </a:ln>
                <a:solidFill>
                  <a:srgbClr val="000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/>
                <a:ea typeface="+mn-ea"/>
                <a:cs typeface="Arial"/>
              </a:rPr>
              <a:pPr marL="0" indent="0" algn="ctr"/>
              <a:t>50  C</a:t>
            </a:fld>
            <a:endParaRPr lang="en-US" sz="1000" b="1" i="0" u="none" strike="noStrike" cap="none" spc="50">
              <a:ln w="3175" cmpd="sng">
                <a:noFill/>
                <a:prstDash val="solid"/>
              </a:ln>
              <a:solidFill>
                <a:srgbClr val="000000"/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/>
              <a:ea typeface="+mn-ea"/>
              <a:cs typeface="Arial"/>
            </a:endParaRPr>
          </a:p>
        </xdr:txBody>
      </xdr:sp>
      <xdr:sp macro="" textlink="$C$7">
        <xdr:nvSpPr>
          <xdr:cNvPr id="114" name="TextBox 484"/>
          <xdr:cNvSpPr txBox="1"/>
        </xdr:nvSpPr>
        <xdr:spPr bwMode="auto">
          <a:xfrm>
            <a:off x="10306050" y="5048250"/>
            <a:ext cx="1115644" cy="3429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ctr"/>
            <a:fld id="{995FB855-823D-4C29-8F81-37099D7AB69F}" type="TxLink">
              <a:rPr lang="en-US" sz="1400" b="1" i="0" u="none" strike="noStrike" cap="none" spc="50">
                <a:ln w="3175" cmpd="sng">
                  <a:noFill/>
                  <a:prstDash val="solid"/>
                </a:ln>
                <a:solidFill>
                  <a:schemeClr val="tx1">
                    <a:lumMod val="50000"/>
                    <a:lumOff val="50000"/>
                  </a:schemeClr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85,00 €</a:t>
            </a:fld>
            <a:endParaRPr lang="en-US" sz="2400" b="1" i="0" u="none" strike="noStrike" cap="none" spc="50">
              <a:ln w="3175" cmpd="sng">
                <a:noFill/>
                <a:prstDash val="solid"/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12</xdr:col>
      <xdr:colOff>409575</xdr:colOff>
      <xdr:row>26</xdr:row>
      <xdr:rowOff>114299</xdr:rowOff>
    </xdr:from>
    <xdr:to>
      <xdr:col>15</xdr:col>
      <xdr:colOff>238125</xdr:colOff>
      <xdr:row>37</xdr:row>
      <xdr:rowOff>133350</xdr:rowOff>
    </xdr:to>
    <xdr:grpSp>
      <xdr:nvGrpSpPr>
        <xdr:cNvPr id="9" name="Grupo 8"/>
        <xdr:cNvGrpSpPr/>
      </xdr:nvGrpSpPr>
      <xdr:grpSpPr>
        <a:xfrm>
          <a:off x="8982075" y="5305424"/>
          <a:ext cx="2114550" cy="2143126"/>
          <a:chOff x="12830175" y="3228974"/>
          <a:chExt cx="2114550" cy="2143126"/>
        </a:xfrm>
      </xdr:grpSpPr>
      <xdr:pic>
        <xdr:nvPicPr>
          <xdr:cNvPr id="48" name="Imagen 47"/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839700" y="3228974"/>
            <a:ext cx="2105025" cy="2143126"/>
          </a:xfrm>
          <a:prstGeom prst="rect">
            <a:avLst/>
          </a:prstGeom>
        </xdr:spPr>
      </xdr:pic>
      <xdr:grpSp>
        <xdr:nvGrpSpPr>
          <xdr:cNvPr id="8" name="Grupo 7"/>
          <xdr:cNvGrpSpPr/>
        </xdr:nvGrpSpPr>
        <xdr:grpSpPr>
          <a:xfrm>
            <a:off x="12830175" y="3600450"/>
            <a:ext cx="2095500" cy="1228725"/>
            <a:chOff x="12992100" y="3771900"/>
            <a:chExt cx="2095500" cy="1228725"/>
          </a:xfrm>
        </xdr:grpSpPr>
        <xdr:grpSp>
          <xdr:nvGrpSpPr>
            <xdr:cNvPr id="5" name="Grupo 4"/>
            <xdr:cNvGrpSpPr/>
          </xdr:nvGrpSpPr>
          <xdr:grpSpPr>
            <a:xfrm>
              <a:off x="12992100" y="3771900"/>
              <a:ext cx="2095500" cy="1228725"/>
              <a:chOff x="13754100" y="1095375"/>
              <a:chExt cx="2095500" cy="1228725"/>
            </a:xfrm>
          </xdr:grpSpPr>
          <xdr:sp macro="" textlink="$B$33">
            <xdr:nvSpPr>
              <xdr:cNvPr id="117" name="TextBox 484"/>
              <xdr:cNvSpPr txBox="1"/>
            </xdr:nvSpPr>
            <xdr:spPr bwMode="auto">
              <a:xfrm>
                <a:off x="13954125" y="1933575"/>
                <a:ext cx="942975" cy="257175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marL="0" indent="0" algn="l"/>
                <a:fld id="{6B20BB74-6EA0-4E88-9F32-1ADE2CDF6CD3}" type="TxLink">
                  <a:rPr lang="en-US" sz="800" b="1" i="0" u="none" strike="noStrike" cap="none" spc="50">
                    <a:ln w="3175" cmpd="sng">
                      <a:noFill/>
                      <a:prstDash val="solid"/>
                    </a:ln>
                    <a:solidFill>
                      <a:schemeClr val="bg1"/>
                    </a:solidFill>
                    <a:effectLst>
                      <a:glow rad="53100">
                        <a:schemeClr val="bg1">
                          <a:lumMod val="50000"/>
                          <a:alpha val="30000"/>
                        </a:schemeClr>
                      </a:glow>
                    </a:effectLst>
                    <a:latin typeface="Arial"/>
                    <a:ea typeface="+mn-ea"/>
                    <a:cs typeface="Arial"/>
                  </a:rPr>
                  <a:pPr marL="0" indent="0" algn="l"/>
                  <a:t>0  C</a:t>
                </a:fld>
                <a:endParaRPr lang="en-US" sz="1200" b="1" i="0" u="none" strike="noStrike" cap="none" spc="50">
                  <a:ln w="3175" cmpd="sng">
                    <a:noFill/>
                    <a:prstDash val="solid"/>
                  </a:ln>
                  <a:solidFill>
                    <a:schemeClr val="bg1"/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 panose="020B0604020202020204" pitchFamily="34" charset="0"/>
                  <a:ea typeface="+mn-ea"/>
                  <a:cs typeface="Arial" panose="020B0604020202020204" pitchFamily="34" charset="0"/>
                </a:endParaRPr>
              </a:p>
            </xdr:txBody>
          </xdr:sp>
          <xdr:sp macro="" textlink="$B$34">
            <xdr:nvSpPr>
              <xdr:cNvPr id="118" name="TextBox 484"/>
              <xdr:cNvSpPr txBox="1"/>
            </xdr:nvSpPr>
            <xdr:spPr bwMode="auto">
              <a:xfrm>
                <a:off x="14763750" y="1809750"/>
                <a:ext cx="1038225" cy="257175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marL="0" indent="0" algn="r"/>
                <a:fld id="{7EB96F3C-34F1-455C-A125-7A266B543E49}" type="TxLink">
                  <a:rPr lang="en-US" sz="900" b="1" i="0" u="none" strike="noStrike" cap="none" spc="50">
                    <a:ln w="3175" cmpd="sng">
                      <a:noFill/>
                      <a:prstDash val="solid"/>
                    </a:ln>
                    <a:solidFill>
                      <a:schemeClr val="bg1"/>
                    </a:solidFill>
                    <a:effectLst>
                      <a:glow rad="53100">
                        <a:schemeClr val="bg1">
                          <a:lumMod val="50000"/>
                          <a:alpha val="30000"/>
                        </a:schemeClr>
                      </a:glow>
                    </a:effectLst>
                    <a:latin typeface="Arial"/>
                    <a:ea typeface="+mn-ea"/>
                    <a:cs typeface="Arial"/>
                  </a:rPr>
                  <a:pPr marL="0" indent="0" algn="r"/>
                  <a:t>100  C</a:t>
                </a:fld>
                <a:endParaRPr lang="en-US" sz="900" b="1" i="0" u="none" strike="noStrike" cap="none" spc="50">
                  <a:ln w="3175" cmpd="sng">
                    <a:noFill/>
                    <a:prstDash val="solid"/>
                  </a:ln>
                  <a:solidFill>
                    <a:schemeClr val="bg1"/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/>
                  <a:ea typeface="+mn-ea"/>
                  <a:cs typeface="Arial"/>
                </a:endParaRPr>
              </a:p>
            </xdr:txBody>
          </xdr:sp>
          <xdr:sp macro="" textlink="$B$35">
            <xdr:nvSpPr>
              <xdr:cNvPr id="119" name="TextBox 484"/>
              <xdr:cNvSpPr txBox="1"/>
            </xdr:nvSpPr>
            <xdr:spPr bwMode="auto">
              <a:xfrm>
                <a:off x="13754100" y="1095375"/>
                <a:ext cx="2095500" cy="266700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marL="0" indent="0" algn="ctr"/>
                <a:fld id="{75B2C771-14BC-4563-8A3E-D439B7440407}" type="TxLink">
                  <a:rPr lang="en-US" sz="1000" b="1" i="0" u="none" strike="noStrike" cap="none" spc="50">
                    <a:ln w="3175" cmpd="sng">
                      <a:noFill/>
                      <a:prstDash val="solid"/>
                    </a:ln>
                    <a:solidFill>
                      <a:schemeClr val="bg1"/>
                    </a:solidFill>
                    <a:effectLst>
                      <a:glow rad="53100">
                        <a:schemeClr val="bg1">
                          <a:lumMod val="50000"/>
                          <a:alpha val="30000"/>
                        </a:schemeClr>
                      </a:glow>
                    </a:effectLst>
                    <a:latin typeface="Arial"/>
                    <a:ea typeface="+mn-ea"/>
                    <a:cs typeface="Arial"/>
                  </a:rPr>
                  <a:pPr marL="0" indent="0" algn="ctr"/>
                  <a:t>50  C</a:t>
                </a:fld>
                <a:endParaRPr lang="en-US" sz="1000" b="1" i="0" u="none" strike="noStrike" cap="none" spc="50">
                  <a:ln w="3175" cmpd="sng">
                    <a:noFill/>
                    <a:prstDash val="solid"/>
                  </a:ln>
                  <a:solidFill>
                    <a:schemeClr val="bg1"/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/>
                  <a:ea typeface="+mn-ea"/>
                  <a:cs typeface="Arial"/>
                </a:endParaRPr>
              </a:p>
            </xdr:txBody>
          </xdr:sp>
          <xdr:sp macro="" textlink="$C$7">
            <xdr:nvSpPr>
              <xdr:cNvPr id="120" name="TextBox 484"/>
              <xdr:cNvSpPr txBox="1"/>
            </xdr:nvSpPr>
            <xdr:spPr bwMode="auto">
              <a:xfrm>
                <a:off x="14306550" y="1971675"/>
                <a:ext cx="1115644" cy="352425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wrap="square" rtlCol="0" anchor="ctr"/>
              <a:lstStyle/>
              <a:p>
                <a:pPr marL="0" indent="0" algn="ctr"/>
                <a:fld id="{995FB855-823D-4C29-8F81-37099D7AB69F}" type="TxLink">
                  <a:rPr lang="en-US" sz="900" b="1" i="0" u="none" strike="noStrike" cap="none" spc="50">
                    <a:ln w="3175" cmpd="sng">
                      <a:noFill/>
                      <a:prstDash val="solid"/>
                    </a:ln>
                    <a:solidFill>
                      <a:schemeClr val="bg1"/>
                    </a:solidFill>
                    <a:effectLst>
                      <a:glow rad="53100">
                        <a:schemeClr val="bg1">
                          <a:lumMod val="50000"/>
                          <a:alpha val="30000"/>
                        </a:schemeClr>
                      </a:glow>
                    </a:effectLst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pPr marL="0" indent="0" algn="ctr"/>
                  <a:t>85,00 €</a:t>
                </a:fld>
                <a:endParaRPr lang="en-US" sz="1200" b="1" i="0" u="none" strike="noStrike" cap="none" spc="50">
                  <a:ln w="3175" cmpd="sng">
                    <a:noFill/>
                    <a:prstDash val="solid"/>
                  </a:ln>
                  <a:solidFill>
                    <a:schemeClr val="bg1"/>
                  </a:solidFill>
                  <a:effectLst>
                    <a:glow rad="53100">
                      <a:schemeClr val="bg1">
                        <a:lumMod val="50000"/>
                        <a:alpha val="30000"/>
                      </a:schemeClr>
                    </a:glow>
                  </a:effectLst>
                  <a:latin typeface="Arial" panose="020B0604020202020204" pitchFamily="34" charset="0"/>
                  <a:ea typeface="+mn-ea"/>
                  <a:cs typeface="Arial" panose="020B0604020202020204" pitchFamily="34" charset="0"/>
                </a:endParaRPr>
              </a:p>
            </xdr:txBody>
          </xdr:sp>
        </xdr:grpSp>
        <xdr:graphicFrame macro="">
          <xdr:nvGraphicFramePr>
            <xdr:cNvPr id="121" name="Chart 7"/>
            <xdr:cNvGraphicFramePr>
              <a:graphicFrameLocks/>
            </xdr:cNvGraphicFramePr>
          </xdr:nvGraphicFramePr>
          <xdr:xfrm>
            <a:off x="13125450" y="4143375"/>
            <a:ext cx="1666875" cy="63817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1"/>
            </a:graphicData>
          </a:graphic>
        </xdr:graphicFrame>
      </xdr:grpSp>
    </xdr:grpSp>
    <xdr:clientData/>
  </xdr:twoCellAnchor>
  <xdr:twoCellAnchor>
    <xdr:from>
      <xdr:col>12</xdr:col>
      <xdr:colOff>142875</xdr:colOff>
      <xdr:row>16</xdr:row>
      <xdr:rowOff>19050</xdr:rowOff>
    </xdr:from>
    <xdr:to>
      <xdr:col>15</xdr:col>
      <xdr:colOff>685800</xdr:colOff>
      <xdr:row>25</xdr:row>
      <xdr:rowOff>95250</xdr:rowOff>
    </xdr:to>
    <xdr:grpSp>
      <xdr:nvGrpSpPr>
        <xdr:cNvPr id="127" name="Grupo 126"/>
        <xdr:cNvGrpSpPr/>
      </xdr:nvGrpSpPr>
      <xdr:grpSpPr>
        <a:xfrm>
          <a:off x="8715375" y="3305175"/>
          <a:ext cx="2828925" cy="1790700"/>
          <a:chOff x="15468600" y="3457575"/>
          <a:chExt cx="2828925" cy="1790700"/>
        </a:xfrm>
      </xdr:grpSpPr>
      <xdr:pic>
        <xdr:nvPicPr>
          <xdr:cNvPr id="58" name="Imagen 57"/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68600" y="3457575"/>
            <a:ext cx="2828925" cy="1790700"/>
          </a:xfrm>
          <a:prstGeom prst="rect">
            <a:avLst/>
          </a:prstGeom>
        </xdr:spPr>
      </xdr:pic>
      <xdr:sp macro="" textlink="$B$33">
        <xdr:nvSpPr>
          <xdr:cNvPr id="122" name="TextBox 484"/>
          <xdr:cNvSpPr txBox="1"/>
        </xdr:nvSpPr>
        <xdr:spPr bwMode="auto">
          <a:xfrm>
            <a:off x="15735300" y="4143375"/>
            <a:ext cx="942975" cy="25717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l"/>
            <a:fld id="{6B20BB74-6EA0-4E88-9F32-1ADE2CDF6CD3}" type="TxLink">
              <a:rPr lang="en-US" sz="800" b="1" i="0" u="none" strike="noStrike" cap="none" spc="50">
                <a:ln w="3175" cmpd="sng">
                  <a:noFill/>
                  <a:prstDash val="solid"/>
                </a:ln>
                <a:solidFill>
                  <a:srgbClr val="000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/>
                <a:ea typeface="+mn-ea"/>
                <a:cs typeface="Arial"/>
              </a:rPr>
              <a:pPr marL="0" indent="0" algn="l"/>
              <a:t>0  C</a:t>
            </a:fld>
            <a:endParaRPr lang="en-US" sz="1200" b="1" i="0" u="none" strike="noStrike" cap="none" spc="50">
              <a:ln w="3175" cmpd="sng">
                <a:noFill/>
                <a:prstDash val="solid"/>
              </a:ln>
              <a:solidFill>
                <a:schemeClr val="tx1">
                  <a:lumMod val="50000"/>
                  <a:lumOff val="50000"/>
                </a:schemeClr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$B$34">
        <xdr:nvSpPr>
          <xdr:cNvPr id="123" name="TextBox 484"/>
          <xdr:cNvSpPr txBox="1"/>
        </xdr:nvSpPr>
        <xdr:spPr bwMode="auto">
          <a:xfrm>
            <a:off x="17106900" y="4124325"/>
            <a:ext cx="1038225" cy="25717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r"/>
            <a:fld id="{7EB96F3C-34F1-455C-A125-7A266B543E49}" type="TxLink">
              <a:rPr lang="en-US" sz="800" b="1" i="0" u="none" strike="noStrike" cap="none" spc="50">
                <a:ln w="3175" cmpd="sng">
                  <a:noFill/>
                  <a:prstDash val="solid"/>
                </a:ln>
                <a:solidFill>
                  <a:srgbClr val="000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/>
                <a:ea typeface="+mn-ea"/>
                <a:cs typeface="Arial"/>
              </a:rPr>
              <a:pPr marL="0" indent="0" algn="r"/>
              <a:t>100  C</a:t>
            </a:fld>
            <a:endParaRPr lang="en-US" sz="800" b="1" i="0" u="none" strike="noStrike" cap="none" spc="50">
              <a:ln w="3175" cmpd="sng">
                <a:noFill/>
                <a:prstDash val="solid"/>
              </a:ln>
              <a:solidFill>
                <a:srgbClr val="000000"/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/>
              <a:ea typeface="+mn-ea"/>
              <a:cs typeface="Arial"/>
            </a:endParaRPr>
          </a:p>
        </xdr:txBody>
      </xdr:sp>
      <xdr:sp macro="" textlink="$B$35">
        <xdr:nvSpPr>
          <xdr:cNvPr id="124" name="TextBox 484"/>
          <xdr:cNvSpPr txBox="1"/>
        </xdr:nvSpPr>
        <xdr:spPr bwMode="auto">
          <a:xfrm>
            <a:off x="15868650" y="3590925"/>
            <a:ext cx="2095500" cy="2667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ctr"/>
            <a:fld id="{75B2C771-14BC-4563-8A3E-D439B7440407}" type="TxLink">
              <a:rPr lang="en-US" sz="900" b="1" i="0" u="none" strike="noStrike" cap="none" spc="50">
                <a:ln w="3175" cmpd="sng">
                  <a:noFill/>
                  <a:prstDash val="solid"/>
                </a:ln>
                <a:solidFill>
                  <a:srgbClr val="000000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/>
                <a:ea typeface="+mn-ea"/>
                <a:cs typeface="Arial"/>
              </a:rPr>
              <a:pPr marL="0" indent="0" algn="ctr"/>
              <a:t>50  C</a:t>
            </a:fld>
            <a:endParaRPr lang="en-US" sz="900" b="1" i="0" u="none" strike="noStrike" cap="none" spc="50">
              <a:ln w="3175" cmpd="sng">
                <a:noFill/>
                <a:prstDash val="solid"/>
              </a:ln>
              <a:solidFill>
                <a:srgbClr val="000000"/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/>
              <a:ea typeface="+mn-ea"/>
              <a:cs typeface="Arial"/>
            </a:endParaRPr>
          </a:p>
        </xdr:txBody>
      </xdr:sp>
      <xdr:sp macro="" textlink="$C$7">
        <xdr:nvSpPr>
          <xdr:cNvPr id="125" name="TextBox 484"/>
          <xdr:cNvSpPr txBox="1"/>
        </xdr:nvSpPr>
        <xdr:spPr bwMode="auto">
          <a:xfrm>
            <a:off x="15668625" y="4562475"/>
            <a:ext cx="2495550" cy="3524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marL="0" indent="0" algn="ctr"/>
            <a:fld id="{995FB855-823D-4C29-8F81-37099D7AB69F}" type="TxLink">
              <a:rPr lang="en-US" sz="1200" b="1" i="0" u="none" strike="noStrike" cap="none" spc="50">
                <a:ln w="3175" cmpd="sng">
                  <a:noFill/>
                  <a:prstDash val="solid"/>
                </a:ln>
                <a:solidFill>
                  <a:schemeClr val="bg1"/>
                </a:solidFill>
                <a:effectLst>
                  <a:glow rad="53100">
                    <a:schemeClr val="bg1">
                      <a:lumMod val="50000"/>
                      <a:alpha val="30000"/>
                    </a:schemeClr>
                  </a:glow>
                </a:effectLst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pPr marL="0" indent="0" algn="ctr"/>
              <a:t>85,00 €</a:t>
            </a:fld>
            <a:endParaRPr lang="en-US" sz="2000" b="1" i="0" u="none" strike="noStrike" cap="none" spc="50">
              <a:ln w="3175" cmpd="sng">
                <a:noFill/>
                <a:prstDash val="solid"/>
              </a:ln>
              <a:solidFill>
                <a:schemeClr val="bg1"/>
              </a:solidFill>
              <a:effectLst>
                <a:glow rad="53100">
                  <a:schemeClr val="bg1">
                    <a:lumMod val="50000"/>
                    <a:alpha val="30000"/>
                  </a:schemeClr>
                </a:glow>
              </a:effectLst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graphicFrame macro="">
        <xdr:nvGraphicFramePr>
          <xdr:cNvPr id="126" name="Chart 7"/>
          <xdr:cNvGraphicFramePr>
            <a:graphicFrameLocks/>
          </xdr:cNvGraphicFramePr>
        </xdr:nvGraphicFramePr>
        <xdr:xfrm>
          <a:off x="15982950" y="3867151"/>
          <a:ext cx="1666875" cy="6667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5</xdr:row>
          <xdr:rowOff>38100</xdr:rowOff>
        </xdr:from>
        <xdr:to>
          <xdr:col>5</xdr:col>
          <xdr:colOff>161925</xdr:colOff>
          <xdr:row>5</xdr:row>
          <xdr:rowOff>180975</xdr:rowOff>
        </xdr:to>
        <xdr:sp macro="" textlink="">
          <xdr:nvSpPr>
            <xdr:cNvPr id="28673" name="ScrollBar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</xdr:row>
      <xdr:rowOff>19050</xdr:rowOff>
    </xdr:from>
    <xdr:to>
      <xdr:col>6</xdr:col>
      <xdr:colOff>332545</xdr:colOff>
      <xdr:row>27</xdr:row>
      <xdr:rowOff>146952</xdr:rowOff>
    </xdr:to>
    <xdr:grpSp>
      <xdr:nvGrpSpPr>
        <xdr:cNvPr id="27" name="e) Light Thermometer Widget"/>
        <xdr:cNvGrpSpPr/>
      </xdr:nvGrpSpPr>
      <xdr:grpSpPr>
        <a:xfrm>
          <a:off x="57150" y="1885950"/>
          <a:ext cx="4285420" cy="3747402"/>
          <a:chOff x="7140575" y="9271000"/>
          <a:chExt cx="4223955" cy="3784492"/>
        </a:xfrm>
      </xdr:grpSpPr>
      <xdr:sp macro="" textlink="">
        <xdr:nvSpPr>
          <xdr:cNvPr id="28" name="Background Rectangle"/>
          <xdr:cNvSpPr/>
        </xdr:nvSpPr>
        <xdr:spPr bwMode="auto">
          <a:xfrm>
            <a:off x="7140575" y="9271000"/>
            <a:ext cx="4223955" cy="3784492"/>
          </a:xfrm>
          <a:prstGeom prst="roundRect">
            <a:avLst>
              <a:gd name="adj" fmla="val 10723"/>
            </a:avLst>
          </a:prstGeom>
          <a:gradFill flip="none" rotWithShape="1">
            <a:gsLst>
              <a:gs pos="0">
                <a:srgbClr val="FFFFFF"/>
              </a:gs>
              <a:gs pos="100000">
                <a:schemeClr val="accent5">
                  <a:lumMod val="60000"/>
                  <a:lumOff val="40000"/>
                </a:schemeClr>
              </a:gs>
            </a:gsLst>
            <a:lin ang="5400000" scaled="0"/>
            <a:tileRect/>
          </a:gra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sp macro="" textlink="">
        <xdr:nvSpPr>
          <xdr:cNvPr id="29" name="Thermometer Background Shape"/>
          <xdr:cNvSpPr>
            <a:spLocks/>
          </xdr:cNvSpPr>
        </xdr:nvSpPr>
        <xdr:spPr bwMode="auto">
          <a:xfrm>
            <a:off x="7582368" y="9374036"/>
            <a:ext cx="1146784" cy="3559426"/>
          </a:xfrm>
          <a:custGeom>
            <a:avLst/>
            <a:gdLst/>
            <a:ahLst/>
            <a:cxnLst>
              <a:cxn ang="0">
                <a:pos x="470" y="4101"/>
              </a:cxn>
              <a:cxn ang="0">
                <a:pos x="354" y="4181"/>
              </a:cxn>
              <a:cxn ang="0">
                <a:pos x="225" y="4306"/>
              </a:cxn>
              <a:cxn ang="0">
                <a:pos x="154" y="4402"/>
              </a:cxn>
              <a:cxn ang="0">
                <a:pos x="97" y="4505"/>
              </a:cxn>
              <a:cxn ang="0">
                <a:pos x="51" y="4615"/>
              </a:cxn>
              <a:cxn ang="0">
                <a:pos x="19" y="4731"/>
              </a:cxn>
              <a:cxn ang="0">
                <a:pos x="3" y="4849"/>
              </a:cxn>
              <a:cxn ang="0">
                <a:pos x="1" y="4971"/>
              </a:cxn>
              <a:cxn ang="0">
                <a:pos x="17" y="5094"/>
              </a:cxn>
              <a:cxn ang="0">
                <a:pos x="47" y="5215"/>
              </a:cxn>
              <a:cxn ang="0">
                <a:pos x="92" y="5329"/>
              </a:cxn>
              <a:cxn ang="0">
                <a:pos x="150" y="5435"/>
              </a:cxn>
              <a:cxn ang="0">
                <a:pos x="259" y="5576"/>
              </a:cxn>
              <a:cxn ang="0">
                <a:pos x="393" y="5693"/>
              </a:cxn>
              <a:cxn ang="0">
                <a:pos x="493" y="5756"/>
              </a:cxn>
              <a:cxn ang="0">
                <a:pos x="601" y="5806"/>
              </a:cxn>
              <a:cxn ang="0">
                <a:pos x="716" y="5842"/>
              </a:cxn>
              <a:cxn ang="0">
                <a:pos x="835" y="5862"/>
              </a:cxn>
              <a:cxn ang="0">
                <a:pos x="959" y="5867"/>
              </a:cxn>
              <a:cxn ang="0">
                <a:pos x="1081" y="5857"/>
              </a:cxn>
              <a:cxn ang="0">
                <a:pos x="1199" y="5831"/>
              </a:cxn>
              <a:cxn ang="0">
                <a:pos x="1311" y="5790"/>
              </a:cxn>
              <a:cxn ang="0">
                <a:pos x="1416" y="5735"/>
              </a:cxn>
              <a:cxn ang="0">
                <a:pos x="1513" y="5668"/>
              </a:cxn>
              <a:cxn ang="0">
                <a:pos x="1667" y="5515"/>
              </a:cxn>
              <a:cxn ang="0">
                <a:pos x="1745" y="5401"/>
              </a:cxn>
              <a:cxn ang="0">
                <a:pos x="1800" y="5292"/>
              </a:cxn>
              <a:cxn ang="0">
                <a:pos x="1839" y="5176"/>
              </a:cxn>
              <a:cxn ang="0">
                <a:pos x="1865" y="5053"/>
              </a:cxn>
              <a:cxn ang="0">
                <a:pos x="1874" y="4930"/>
              </a:cxn>
              <a:cxn ang="0">
                <a:pos x="1867" y="4809"/>
              </a:cxn>
              <a:cxn ang="0">
                <a:pos x="1846" y="4691"/>
              </a:cxn>
              <a:cxn ang="0">
                <a:pos x="1810" y="4578"/>
              </a:cxn>
              <a:cxn ang="0">
                <a:pos x="1761" y="4470"/>
              </a:cxn>
              <a:cxn ang="0">
                <a:pos x="1698" y="4369"/>
              </a:cxn>
              <a:cxn ang="0">
                <a:pos x="1623" y="4276"/>
              </a:cxn>
              <a:cxn ang="0">
                <a:pos x="1472" y="4145"/>
              </a:cxn>
              <a:cxn ang="0">
                <a:pos x="1368" y="4081"/>
              </a:cxn>
              <a:cxn ang="0">
                <a:pos x="1312" y="2452"/>
              </a:cxn>
              <a:cxn ang="0">
                <a:pos x="1312" y="784"/>
              </a:cxn>
              <a:cxn ang="0">
                <a:pos x="1312" y="569"/>
              </a:cxn>
              <a:cxn ang="0">
                <a:pos x="1312" y="521"/>
              </a:cxn>
              <a:cxn ang="0">
                <a:pos x="1312" y="408"/>
              </a:cxn>
              <a:cxn ang="0">
                <a:pos x="1309" y="344"/>
              </a:cxn>
              <a:cxn ang="0">
                <a:pos x="1304" y="298"/>
              </a:cxn>
              <a:cxn ang="0">
                <a:pos x="1270" y="204"/>
              </a:cxn>
              <a:cxn ang="0">
                <a:pos x="1214" y="123"/>
              </a:cxn>
              <a:cxn ang="0">
                <a:pos x="1140" y="60"/>
              </a:cxn>
              <a:cxn ang="0">
                <a:pos x="1053" y="18"/>
              </a:cxn>
              <a:cxn ang="0">
                <a:pos x="955" y="0"/>
              </a:cxn>
              <a:cxn ang="0">
                <a:pos x="854" y="9"/>
              </a:cxn>
              <a:cxn ang="0">
                <a:pos x="763" y="43"/>
              </a:cxn>
              <a:cxn ang="0">
                <a:pos x="683" y="100"/>
              </a:cxn>
              <a:cxn ang="0">
                <a:pos x="620" y="176"/>
              </a:cxn>
              <a:cxn ang="0">
                <a:pos x="580" y="265"/>
              </a:cxn>
              <a:cxn ang="0">
                <a:pos x="566" y="331"/>
              </a:cxn>
              <a:cxn ang="0">
                <a:pos x="563" y="378"/>
              </a:cxn>
              <a:cxn ang="0">
                <a:pos x="562" y="493"/>
              </a:cxn>
              <a:cxn ang="0">
                <a:pos x="562" y="556"/>
              </a:cxn>
              <a:cxn ang="0">
                <a:pos x="563" y="651"/>
              </a:cxn>
              <a:cxn ang="0">
                <a:pos x="563" y="1652"/>
              </a:cxn>
            </a:cxnLst>
            <a:rect l="0" t="0" r="r" b="b"/>
            <a:pathLst>
              <a:path w="1874" h="5869">
                <a:moveTo>
                  <a:pt x="563" y="4054"/>
                </a:moveTo>
                <a:lnTo>
                  <a:pt x="544" y="4063"/>
                </a:lnTo>
                <a:lnTo>
                  <a:pt x="525" y="4072"/>
                </a:lnTo>
                <a:lnTo>
                  <a:pt x="506" y="4081"/>
                </a:lnTo>
                <a:lnTo>
                  <a:pt x="488" y="4091"/>
                </a:lnTo>
                <a:lnTo>
                  <a:pt x="470" y="4101"/>
                </a:lnTo>
                <a:lnTo>
                  <a:pt x="453" y="4112"/>
                </a:lnTo>
                <a:lnTo>
                  <a:pt x="436" y="4122"/>
                </a:lnTo>
                <a:lnTo>
                  <a:pt x="418" y="4134"/>
                </a:lnTo>
                <a:lnTo>
                  <a:pt x="402" y="4145"/>
                </a:lnTo>
                <a:lnTo>
                  <a:pt x="385" y="4157"/>
                </a:lnTo>
                <a:lnTo>
                  <a:pt x="354" y="4181"/>
                </a:lnTo>
                <a:lnTo>
                  <a:pt x="323" y="4207"/>
                </a:lnTo>
                <a:lnTo>
                  <a:pt x="294" y="4234"/>
                </a:lnTo>
                <a:lnTo>
                  <a:pt x="266" y="4262"/>
                </a:lnTo>
                <a:lnTo>
                  <a:pt x="252" y="4276"/>
                </a:lnTo>
                <a:lnTo>
                  <a:pt x="238" y="4292"/>
                </a:lnTo>
                <a:lnTo>
                  <a:pt x="225" y="4306"/>
                </a:lnTo>
                <a:lnTo>
                  <a:pt x="212" y="4321"/>
                </a:lnTo>
                <a:lnTo>
                  <a:pt x="201" y="4336"/>
                </a:lnTo>
                <a:lnTo>
                  <a:pt x="188" y="4353"/>
                </a:lnTo>
                <a:lnTo>
                  <a:pt x="177" y="4369"/>
                </a:lnTo>
                <a:lnTo>
                  <a:pt x="165" y="4385"/>
                </a:lnTo>
                <a:lnTo>
                  <a:pt x="154" y="4402"/>
                </a:lnTo>
                <a:lnTo>
                  <a:pt x="144" y="4419"/>
                </a:lnTo>
                <a:lnTo>
                  <a:pt x="134" y="4435"/>
                </a:lnTo>
                <a:lnTo>
                  <a:pt x="123" y="4452"/>
                </a:lnTo>
                <a:lnTo>
                  <a:pt x="115" y="4470"/>
                </a:lnTo>
                <a:lnTo>
                  <a:pt x="104" y="4487"/>
                </a:lnTo>
                <a:lnTo>
                  <a:pt x="97" y="4505"/>
                </a:lnTo>
                <a:lnTo>
                  <a:pt x="88" y="4523"/>
                </a:lnTo>
                <a:lnTo>
                  <a:pt x="80" y="4541"/>
                </a:lnTo>
                <a:lnTo>
                  <a:pt x="71" y="4559"/>
                </a:lnTo>
                <a:lnTo>
                  <a:pt x="65" y="4578"/>
                </a:lnTo>
                <a:lnTo>
                  <a:pt x="57" y="4596"/>
                </a:lnTo>
                <a:lnTo>
                  <a:pt x="51" y="4615"/>
                </a:lnTo>
                <a:lnTo>
                  <a:pt x="45" y="4634"/>
                </a:lnTo>
                <a:lnTo>
                  <a:pt x="40" y="4652"/>
                </a:lnTo>
                <a:lnTo>
                  <a:pt x="33" y="4672"/>
                </a:lnTo>
                <a:lnTo>
                  <a:pt x="28" y="4691"/>
                </a:lnTo>
                <a:lnTo>
                  <a:pt x="24" y="4710"/>
                </a:lnTo>
                <a:lnTo>
                  <a:pt x="19" y="4731"/>
                </a:lnTo>
                <a:lnTo>
                  <a:pt x="15" y="4750"/>
                </a:lnTo>
                <a:lnTo>
                  <a:pt x="13" y="4769"/>
                </a:lnTo>
                <a:lnTo>
                  <a:pt x="9" y="4790"/>
                </a:lnTo>
                <a:lnTo>
                  <a:pt x="7" y="4809"/>
                </a:lnTo>
                <a:lnTo>
                  <a:pt x="5" y="4830"/>
                </a:lnTo>
                <a:lnTo>
                  <a:pt x="3" y="4849"/>
                </a:lnTo>
                <a:lnTo>
                  <a:pt x="1" y="4869"/>
                </a:lnTo>
                <a:lnTo>
                  <a:pt x="1" y="4890"/>
                </a:lnTo>
                <a:lnTo>
                  <a:pt x="0" y="4911"/>
                </a:lnTo>
                <a:lnTo>
                  <a:pt x="0" y="4930"/>
                </a:lnTo>
                <a:lnTo>
                  <a:pt x="1" y="4950"/>
                </a:lnTo>
                <a:lnTo>
                  <a:pt x="1" y="4971"/>
                </a:lnTo>
                <a:lnTo>
                  <a:pt x="3" y="4991"/>
                </a:lnTo>
                <a:lnTo>
                  <a:pt x="5" y="5012"/>
                </a:lnTo>
                <a:lnTo>
                  <a:pt x="7" y="5033"/>
                </a:lnTo>
                <a:lnTo>
                  <a:pt x="9" y="5053"/>
                </a:lnTo>
                <a:lnTo>
                  <a:pt x="13" y="5074"/>
                </a:lnTo>
                <a:lnTo>
                  <a:pt x="17" y="5094"/>
                </a:lnTo>
                <a:lnTo>
                  <a:pt x="21" y="5115"/>
                </a:lnTo>
                <a:lnTo>
                  <a:pt x="24" y="5135"/>
                </a:lnTo>
                <a:lnTo>
                  <a:pt x="29" y="5156"/>
                </a:lnTo>
                <a:lnTo>
                  <a:pt x="35" y="5176"/>
                </a:lnTo>
                <a:lnTo>
                  <a:pt x="41" y="5196"/>
                </a:lnTo>
                <a:lnTo>
                  <a:pt x="47" y="5215"/>
                </a:lnTo>
                <a:lnTo>
                  <a:pt x="54" y="5235"/>
                </a:lnTo>
                <a:lnTo>
                  <a:pt x="60" y="5255"/>
                </a:lnTo>
                <a:lnTo>
                  <a:pt x="68" y="5274"/>
                </a:lnTo>
                <a:lnTo>
                  <a:pt x="75" y="5292"/>
                </a:lnTo>
                <a:lnTo>
                  <a:pt x="83" y="5311"/>
                </a:lnTo>
                <a:lnTo>
                  <a:pt x="92" y="5329"/>
                </a:lnTo>
                <a:lnTo>
                  <a:pt x="101" y="5347"/>
                </a:lnTo>
                <a:lnTo>
                  <a:pt x="109" y="5365"/>
                </a:lnTo>
                <a:lnTo>
                  <a:pt x="120" y="5383"/>
                </a:lnTo>
                <a:lnTo>
                  <a:pt x="130" y="5401"/>
                </a:lnTo>
                <a:lnTo>
                  <a:pt x="140" y="5418"/>
                </a:lnTo>
                <a:lnTo>
                  <a:pt x="150" y="5435"/>
                </a:lnTo>
                <a:lnTo>
                  <a:pt x="162" y="5451"/>
                </a:lnTo>
                <a:lnTo>
                  <a:pt x="172" y="5468"/>
                </a:lnTo>
                <a:lnTo>
                  <a:pt x="183" y="5485"/>
                </a:lnTo>
                <a:lnTo>
                  <a:pt x="207" y="5515"/>
                </a:lnTo>
                <a:lnTo>
                  <a:pt x="233" y="5546"/>
                </a:lnTo>
                <a:lnTo>
                  <a:pt x="259" y="5576"/>
                </a:lnTo>
                <a:lnTo>
                  <a:pt x="287" y="5604"/>
                </a:lnTo>
                <a:lnTo>
                  <a:pt x="317" y="5631"/>
                </a:lnTo>
                <a:lnTo>
                  <a:pt x="346" y="5657"/>
                </a:lnTo>
                <a:lnTo>
                  <a:pt x="362" y="5668"/>
                </a:lnTo>
                <a:lnTo>
                  <a:pt x="378" y="5681"/>
                </a:lnTo>
                <a:lnTo>
                  <a:pt x="393" y="5693"/>
                </a:lnTo>
                <a:lnTo>
                  <a:pt x="409" y="5703"/>
                </a:lnTo>
                <a:lnTo>
                  <a:pt x="426" y="5714"/>
                </a:lnTo>
                <a:lnTo>
                  <a:pt x="443" y="5725"/>
                </a:lnTo>
                <a:lnTo>
                  <a:pt x="459" y="5735"/>
                </a:lnTo>
                <a:lnTo>
                  <a:pt x="476" y="5745"/>
                </a:lnTo>
                <a:lnTo>
                  <a:pt x="493" y="5756"/>
                </a:lnTo>
                <a:lnTo>
                  <a:pt x="511" y="5765"/>
                </a:lnTo>
                <a:lnTo>
                  <a:pt x="529" y="5774"/>
                </a:lnTo>
                <a:lnTo>
                  <a:pt x="547" y="5781"/>
                </a:lnTo>
                <a:lnTo>
                  <a:pt x="565" y="5790"/>
                </a:lnTo>
                <a:lnTo>
                  <a:pt x="582" y="5798"/>
                </a:lnTo>
                <a:lnTo>
                  <a:pt x="601" y="5806"/>
                </a:lnTo>
                <a:lnTo>
                  <a:pt x="619" y="5812"/>
                </a:lnTo>
                <a:lnTo>
                  <a:pt x="638" y="5818"/>
                </a:lnTo>
                <a:lnTo>
                  <a:pt x="657" y="5825"/>
                </a:lnTo>
                <a:lnTo>
                  <a:pt x="676" y="5831"/>
                </a:lnTo>
                <a:lnTo>
                  <a:pt x="695" y="5836"/>
                </a:lnTo>
                <a:lnTo>
                  <a:pt x="716" y="5842"/>
                </a:lnTo>
                <a:lnTo>
                  <a:pt x="735" y="5845"/>
                </a:lnTo>
                <a:lnTo>
                  <a:pt x="754" y="5851"/>
                </a:lnTo>
                <a:lnTo>
                  <a:pt x="774" y="5853"/>
                </a:lnTo>
                <a:lnTo>
                  <a:pt x="795" y="5857"/>
                </a:lnTo>
                <a:lnTo>
                  <a:pt x="815" y="5860"/>
                </a:lnTo>
                <a:lnTo>
                  <a:pt x="835" y="5862"/>
                </a:lnTo>
                <a:lnTo>
                  <a:pt x="856" y="5865"/>
                </a:lnTo>
                <a:lnTo>
                  <a:pt x="876" y="5866"/>
                </a:lnTo>
                <a:lnTo>
                  <a:pt x="896" y="5867"/>
                </a:lnTo>
                <a:lnTo>
                  <a:pt x="917" y="5867"/>
                </a:lnTo>
                <a:lnTo>
                  <a:pt x="937" y="5869"/>
                </a:lnTo>
                <a:lnTo>
                  <a:pt x="959" y="5867"/>
                </a:lnTo>
                <a:lnTo>
                  <a:pt x="979" y="5867"/>
                </a:lnTo>
                <a:lnTo>
                  <a:pt x="999" y="5866"/>
                </a:lnTo>
                <a:lnTo>
                  <a:pt x="1020" y="5865"/>
                </a:lnTo>
                <a:lnTo>
                  <a:pt x="1040" y="5862"/>
                </a:lnTo>
                <a:lnTo>
                  <a:pt x="1060" y="5860"/>
                </a:lnTo>
                <a:lnTo>
                  <a:pt x="1081" y="5857"/>
                </a:lnTo>
                <a:lnTo>
                  <a:pt x="1101" y="5853"/>
                </a:lnTo>
                <a:lnTo>
                  <a:pt x="1120" y="5851"/>
                </a:lnTo>
                <a:lnTo>
                  <a:pt x="1140" y="5845"/>
                </a:lnTo>
                <a:lnTo>
                  <a:pt x="1159" y="5842"/>
                </a:lnTo>
                <a:lnTo>
                  <a:pt x="1179" y="5836"/>
                </a:lnTo>
                <a:lnTo>
                  <a:pt x="1199" y="5831"/>
                </a:lnTo>
                <a:lnTo>
                  <a:pt x="1218" y="5825"/>
                </a:lnTo>
                <a:lnTo>
                  <a:pt x="1237" y="5818"/>
                </a:lnTo>
                <a:lnTo>
                  <a:pt x="1255" y="5812"/>
                </a:lnTo>
                <a:lnTo>
                  <a:pt x="1274" y="5806"/>
                </a:lnTo>
                <a:lnTo>
                  <a:pt x="1292" y="5798"/>
                </a:lnTo>
                <a:lnTo>
                  <a:pt x="1311" y="5790"/>
                </a:lnTo>
                <a:lnTo>
                  <a:pt x="1328" y="5781"/>
                </a:lnTo>
                <a:lnTo>
                  <a:pt x="1346" y="5774"/>
                </a:lnTo>
                <a:lnTo>
                  <a:pt x="1364" y="5765"/>
                </a:lnTo>
                <a:lnTo>
                  <a:pt x="1382" y="5756"/>
                </a:lnTo>
                <a:lnTo>
                  <a:pt x="1398" y="5745"/>
                </a:lnTo>
                <a:lnTo>
                  <a:pt x="1416" y="5735"/>
                </a:lnTo>
                <a:lnTo>
                  <a:pt x="1433" y="5725"/>
                </a:lnTo>
                <a:lnTo>
                  <a:pt x="1449" y="5714"/>
                </a:lnTo>
                <a:lnTo>
                  <a:pt x="1466" y="5703"/>
                </a:lnTo>
                <a:lnTo>
                  <a:pt x="1481" y="5693"/>
                </a:lnTo>
                <a:lnTo>
                  <a:pt x="1498" y="5681"/>
                </a:lnTo>
                <a:lnTo>
                  <a:pt x="1513" y="5668"/>
                </a:lnTo>
                <a:lnTo>
                  <a:pt x="1528" y="5657"/>
                </a:lnTo>
                <a:lnTo>
                  <a:pt x="1559" y="5631"/>
                </a:lnTo>
                <a:lnTo>
                  <a:pt x="1588" y="5604"/>
                </a:lnTo>
                <a:lnTo>
                  <a:pt x="1614" y="5576"/>
                </a:lnTo>
                <a:lnTo>
                  <a:pt x="1641" y="5546"/>
                </a:lnTo>
                <a:lnTo>
                  <a:pt x="1667" y="5515"/>
                </a:lnTo>
                <a:lnTo>
                  <a:pt x="1691" y="5485"/>
                </a:lnTo>
                <a:lnTo>
                  <a:pt x="1702" y="5468"/>
                </a:lnTo>
                <a:lnTo>
                  <a:pt x="1714" y="5451"/>
                </a:lnTo>
                <a:lnTo>
                  <a:pt x="1725" y="5435"/>
                </a:lnTo>
                <a:lnTo>
                  <a:pt x="1735" y="5418"/>
                </a:lnTo>
                <a:lnTo>
                  <a:pt x="1745" y="5401"/>
                </a:lnTo>
                <a:lnTo>
                  <a:pt x="1756" y="5383"/>
                </a:lnTo>
                <a:lnTo>
                  <a:pt x="1764" y="5365"/>
                </a:lnTo>
                <a:lnTo>
                  <a:pt x="1775" y="5347"/>
                </a:lnTo>
                <a:lnTo>
                  <a:pt x="1784" y="5329"/>
                </a:lnTo>
                <a:lnTo>
                  <a:pt x="1791" y="5311"/>
                </a:lnTo>
                <a:lnTo>
                  <a:pt x="1800" y="5292"/>
                </a:lnTo>
                <a:lnTo>
                  <a:pt x="1808" y="5274"/>
                </a:lnTo>
                <a:lnTo>
                  <a:pt x="1814" y="5255"/>
                </a:lnTo>
                <a:lnTo>
                  <a:pt x="1822" y="5235"/>
                </a:lnTo>
                <a:lnTo>
                  <a:pt x="1828" y="5215"/>
                </a:lnTo>
                <a:lnTo>
                  <a:pt x="1834" y="5196"/>
                </a:lnTo>
                <a:lnTo>
                  <a:pt x="1839" y="5176"/>
                </a:lnTo>
                <a:lnTo>
                  <a:pt x="1846" y="5156"/>
                </a:lnTo>
                <a:lnTo>
                  <a:pt x="1850" y="5135"/>
                </a:lnTo>
                <a:lnTo>
                  <a:pt x="1855" y="5115"/>
                </a:lnTo>
                <a:lnTo>
                  <a:pt x="1859" y="5094"/>
                </a:lnTo>
                <a:lnTo>
                  <a:pt x="1862" y="5074"/>
                </a:lnTo>
                <a:lnTo>
                  <a:pt x="1865" y="5053"/>
                </a:lnTo>
                <a:lnTo>
                  <a:pt x="1867" y="5033"/>
                </a:lnTo>
                <a:lnTo>
                  <a:pt x="1870" y="5012"/>
                </a:lnTo>
                <a:lnTo>
                  <a:pt x="1871" y="4991"/>
                </a:lnTo>
                <a:lnTo>
                  <a:pt x="1873" y="4971"/>
                </a:lnTo>
                <a:lnTo>
                  <a:pt x="1874" y="4950"/>
                </a:lnTo>
                <a:lnTo>
                  <a:pt x="1874" y="4930"/>
                </a:lnTo>
                <a:lnTo>
                  <a:pt x="1874" y="4911"/>
                </a:lnTo>
                <a:lnTo>
                  <a:pt x="1874" y="4890"/>
                </a:lnTo>
                <a:lnTo>
                  <a:pt x="1873" y="4869"/>
                </a:lnTo>
                <a:lnTo>
                  <a:pt x="1871" y="4849"/>
                </a:lnTo>
                <a:lnTo>
                  <a:pt x="1870" y="4830"/>
                </a:lnTo>
                <a:lnTo>
                  <a:pt x="1867" y="4809"/>
                </a:lnTo>
                <a:lnTo>
                  <a:pt x="1865" y="4790"/>
                </a:lnTo>
                <a:lnTo>
                  <a:pt x="1862" y="4769"/>
                </a:lnTo>
                <a:lnTo>
                  <a:pt x="1859" y="4750"/>
                </a:lnTo>
                <a:lnTo>
                  <a:pt x="1855" y="4731"/>
                </a:lnTo>
                <a:lnTo>
                  <a:pt x="1851" y="4710"/>
                </a:lnTo>
                <a:lnTo>
                  <a:pt x="1846" y="4691"/>
                </a:lnTo>
                <a:lnTo>
                  <a:pt x="1841" y="4672"/>
                </a:lnTo>
                <a:lnTo>
                  <a:pt x="1836" y="4652"/>
                </a:lnTo>
                <a:lnTo>
                  <a:pt x="1831" y="4634"/>
                </a:lnTo>
                <a:lnTo>
                  <a:pt x="1824" y="4615"/>
                </a:lnTo>
                <a:lnTo>
                  <a:pt x="1818" y="4596"/>
                </a:lnTo>
                <a:lnTo>
                  <a:pt x="1810" y="4578"/>
                </a:lnTo>
                <a:lnTo>
                  <a:pt x="1803" y="4559"/>
                </a:lnTo>
                <a:lnTo>
                  <a:pt x="1795" y="4541"/>
                </a:lnTo>
                <a:lnTo>
                  <a:pt x="1787" y="4523"/>
                </a:lnTo>
                <a:lnTo>
                  <a:pt x="1778" y="4505"/>
                </a:lnTo>
                <a:lnTo>
                  <a:pt x="1770" y="4487"/>
                </a:lnTo>
                <a:lnTo>
                  <a:pt x="1761" y="4470"/>
                </a:lnTo>
                <a:lnTo>
                  <a:pt x="1751" y="4452"/>
                </a:lnTo>
                <a:lnTo>
                  <a:pt x="1742" y="4435"/>
                </a:lnTo>
                <a:lnTo>
                  <a:pt x="1731" y="4419"/>
                </a:lnTo>
                <a:lnTo>
                  <a:pt x="1720" y="4402"/>
                </a:lnTo>
                <a:lnTo>
                  <a:pt x="1710" y="4385"/>
                </a:lnTo>
                <a:lnTo>
                  <a:pt x="1698" y="4369"/>
                </a:lnTo>
                <a:lnTo>
                  <a:pt x="1687" y="4353"/>
                </a:lnTo>
                <a:lnTo>
                  <a:pt x="1674" y="4336"/>
                </a:lnTo>
                <a:lnTo>
                  <a:pt x="1662" y="4321"/>
                </a:lnTo>
                <a:lnTo>
                  <a:pt x="1649" y="4306"/>
                </a:lnTo>
                <a:lnTo>
                  <a:pt x="1636" y="4292"/>
                </a:lnTo>
                <a:lnTo>
                  <a:pt x="1623" y="4276"/>
                </a:lnTo>
                <a:lnTo>
                  <a:pt x="1609" y="4262"/>
                </a:lnTo>
                <a:lnTo>
                  <a:pt x="1581" y="4234"/>
                </a:lnTo>
                <a:lnTo>
                  <a:pt x="1552" y="4207"/>
                </a:lnTo>
                <a:lnTo>
                  <a:pt x="1520" y="4181"/>
                </a:lnTo>
                <a:lnTo>
                  <a:pt x="1489" y="4157"/>
                </a:lnTo>
                <a:lnTo>
                  <a:pt x="1472" y="4145"/>
                </a:lnTo>
                <a:lnTo>
                  <a:pt x="1456" y="4134"/>
                </a:lnTo>
                <a:lnTo>
                  <a:pt x="1439" y="4122"/>
                </a:lnTo>
                <a:lnTo>
                  <a:pt x="1421" y="4112"/>
                </a:lnTo>
                <a:lnTo>
                  <a:pt x="1405" y="4101"/>
                </a:lnTo>
                <a:lnTo>
                  <a:pt x="1386" y="4091"/>
                </a:lnTo>
                <a:lnTo>
                  <a:pt x="1368" y="4081"/>
                </a:lnTo>
                <a:lnTo>
                  <a:pt x="1350" y="4072"/>
                </a:lnTo>
                <a:lnTo>
                  <a:pt x="1331" y="4063"/>
                </a:lnTo>
                <a:lnTo>
                  <a:pt x="1312" y="4054"/>
                </a:lnTo>
                <a:lnTo>
                  <a:pt x="1312" y="3520"/>
                </a:lnTo>
                <a:lnTo>
                  <a:pt x="1312" y="2987"/>
                </a:lnTo>
                <a:lnTo>
                  <a:pt x="1312" y="2452"/>
                </a:lnTo>
                <a:lnTo>
                  <a:pt x="1312" y="1918"/>
                </a:lnTo>
                <a:lnTo>
                  <a:pt x="1312" y="1651"/>
                </a:lnTo>
                <a:lnTo>
                  <a:pt x="1312" y="1384"/>
                </a:lnTo>
                <a:lnTo>
                  <a:pt x="1312" y="1117"/>
                </a:lnTo>
                <a:lnTo>
                  <a:pt x="1312" y="851"/>
                </a:lnTo>
                <a:lnTo>
                  <a:pt x="1312" y="784"/>
                </a:lnTo>
                <a:lnTo>
                  <a:pt x="1312" y="717"/>
                </a:lnTo>
                <a:lnTo>
                  <a:pt x="1312" y="651"/>
                </a:lnTo>
                <a:lnTo>
                  <a:pt x="1312" y="584"/>
                </a:lnTo>
                <a:lnTo>
                  <a:pt x="1312" y="580"/>
                </a:lnTo>
                <a:lnTo>
                  <a:pt x="1312" y="575"/>
                </a:lnTo>
                <a:lnTo>
                  <a:pt x="1312" y="569"/>
                </a:lnTo>
                <a:lnTo>
                  <a:pt x="1312" y="562"/>
                </a:lnTo>
                <a:lnTo>
                  <a:pt x="1312" y="554"/>
                </a:lnTo>
                <a:lnTo>
                  <a:pt x="1312" y="547"/>
                </a:lnTo>
                <a:lnTo>
                  <a:pt x="1312" y="539"/>
                </a:lnTo>
                <a:lnTo>
                  <a:pt x="1312" y="530"/>
                </a:lnTo>
                <a:lnTo>
                  <a:pt x="1312" y="521"/>
                </a:lnTo>
                <a:lnTo>
                  <a:pt x="1312" y="512"/>
                </a:lnTo>
                <a:lnTo>
                  <a:pt x="1312" y="491"/>
                </a:lnTo>
                <a:lnTo>
                  <a:pt x="1312" y="471"/>
                </a:lnTo>
                <a:lnTo>
                  <a:pt x="1312" y="449"/>
                </a:lnTo>
                <a:lnTo>
                  <a:pt x="1312" y="429"/>
                </a:lnTo>
                <a:lnTo>
                  <a:pt x="1312" y="408"/>
                </a:lnTo>
                <a:lnTo>
                  <a:pt x="1311" y="387"/>
                </a:lnTo>
                <a:lnTo>
                  <a:pt x="1311" y="378"/>
                </a:lnTo>
                <a:lnTo>
                  <a:pt x="1311" y="368"/>
                </a:lnTo>
                <a:lnTo>
                  <a:pt x="1311" y="360"/>
                </a:lnTo>
                <a:lnTo>
                  <a:pt x="1309" y="351"/>
                </a:lnTo>
                <a:lnTo>
                  <a:pt x="1309" y="344"/>
                </a:lnTo>
                <a:lnTo>
                  <a:pt x="1309" y="337"/>
                </a:lnTo>
                <a:lnTo>
                  <a:pt x="1308" y="331"/>
                </a:lnTo>
                <a:lnTo>
                  <a:pt x="1308" y="325"/>
                </a:lnTo>
                <a:lnTo>
                  <a:pt x="1308" y="319"/>
                </a:lnTo>
                <a:lnTo>
                  <a:pt x="1307" y="316"/>
                </a:lnTo>
                <a:lnTo>
                  <a:pt x="1304" y="298"/>
                </a:lnTo>
                <a:lnTo>
                  <a:pt x="1299" y="282"/>
                </a:lnTo>
                <a:lnTo>
                  <a:pt x="1295" y="265"/>
                </a:lnTo>
                <a:lnTo>
                  <a:pt x="1290" y="249"/>
                </a:lnTo>
                <a:lnTo>
                  <a:pt x="1284" y="233"/>
                </a:lnTo>
                <a:lnTo>
                  <a:pt x="1278" y="218"/>
                </a:lnTo>
                <a:lnTo>
                  <a:pt x="1270" y="204"/>
                </a:lnTo>
                <a:lnTo>
                  <a:pt x="1262" y="188"/>
                </a:lnTo>
                <a:lnTo>
                  <a:pt x="1253" y="176"/>
                </a:lnTo>
                <a:lnTo>
                  <a:pt x="1245" y="161"/>
                </a:lnTo>
                <a:lnTo>
                  <a:pt x="1234" y="149"/>
                </a:lnTo>
                <a:lnTo>
                  <a:pt x="1226" y="136"/>
                </a:lnTo>
                <a:lnTo>
                  <a:pt x="1214" y="123"/>
                </a:lnTo>
                <a:lnTo>
                  <a:pt x="1203" y="111"/>
                </a:lnTo>
                <a:lnTo>
                  <a:pt x="1191" y="100"/>
                </a:lnTo>
                <a:lnTo>
                  <a:pt x="1180" y="89"/>
                </a:lnTo>
                <a:lnTo>
                  <a:pt x="1167" y="79"/>
                </a:lnTo>
                <a:lnTo>
                  <a:pt x="1154" y="69"/>
                </a:lnTo>
                <a:lnTo>
                  <a:pt x="1140" y="60"/>
                </a:lnTo>
                <a:lnTo>
                  <a:pt x="1126" y="51"/>
                </a:lnTo>
                <a:lnTo>
                  <a:pt x="1112" y="43"/>
                </a:lnTo>
                <a:lnTo>
                  <a:pt x="1098" y="36"/>
                </a:lnTo>
                <a:lnTo>
                  <a:pt x="1083" y="29"/>
                </a:lnTo>
                <a:lnTo>
                  <a:pt x="1068" y="24"/>
                </a:lnTo>
                <a:lnTo>
                  <a:pt x="1053" y="18"/>
                </a:lnTo>
                <a:lnTo>
                  <a:pt x="1036" y="14"/>
                </a:lnTo>
                <a:lnTo>
                  <a:pt x="1021" y="9"/>
                </a:lnTo>
                <a:lnTo>
                  <a:pt x="1004" y="6"/>
                </a:lnTo>
                <a:lnTo>
                  <a:pt x="988" y="3"/>
                </a:lnTo>
                <a:lnTo>
                  <a:pt x="971" y="1"/>
                </a:lnTo>
                <a:lnTo>
                  <a:pt x="955" y="0"/>
                </a:lnTo>
                <a:lnTo>
                  <a:pt x="937" y="0"/>
                </a:lnTo>
                <a:lnTo>
                  <a:pt x="920" y="0"/>
                </a:lnTo>
                <a:lnTo>
                  <a:pt x="904" y="1"/>
                </a:lnTo>
                <a:lnTo>
                  <a:pt x="887" y="3"/>
                </a:lnTo>
                <a:lnTo>
                  <a:pt x="871" y="6"/>
                </a:lnTo>
                <a:lnTo>
                  <a:pt x="854" y="9"/>
                </a:lnTo>
                <a:lnTo>
                  <a:pt x="838" y="14"/>
                </a:lnTo>
                <a:lnTo>
                  <a:pt x="823" y="18"/>
                </a:lnTo>
                <a:lnTo>
                  <a:pt x="807" y="24"/>
                </a:lnTo>
                <a:lnTo>
                  <a:pt x="792" y="29"/>
                </a:lnTo>
                <a:lnTo>
                  <a:pt x="777" y="37"/>
                </a:lnTo>
                <a:lnTo>
                  <a:pt x="763" y="43"/>
                </a:lnTo>
                <a:lnTo>
                  <a:pt x="748" y="51"/>
                </a:lnTo>
                <a:lnTo>
                  <a:pt x="735" y="60"/>
                </a:lnTo>
                <a:lnTo>
                  <a:pt x="721" y="69"/>
                </a:lnTo>
                <a:lnTo>
                  <a:pt x="708" y="79"/>
                </a:lnTo>
                <a:lnTo>
                  <a:pt x="695" y="89"/>
                </a:lnTo>
                <a:lnTo>
                  <a:pt x="683" y="100"/>
                </a:lnTo>
                <a:lnTo>
                  <a:pt x="671" y="111"/>
                </a:lnTo>
                <a:lnTo>
                  <a:pt x="660" y="123"/>
                </a:lnTo>
                <a:lnTo>
                  <a:pt x="650" y="136"/>
                </a:lnTo>
                <a:lnTo>
                  <a:pt x="640" y="149"/>
                </a:lnTo>
                <a:lnTo>
                  <a:pt x="631" y="161"/>
                </a:lnTo>
                <a:lnTo>
                  <a:pt x="620" y="176"/>
                </a:lnTo>
                <a:lnTo>
                  <a:pt x="613" y="190"/>
                </a:lnTo>
                <a:lnTo>
                  <a:pt x="605" y="204"/>
                </a:lnTo>
                <a:lnTo>
                  <a:pt x="598" y="219"/>
                </a:lnTo>
                <a:lnTo>
                  <a:pt x="591" y="235"/>
                </a:lnTo>
                <a:lnTo>
                  <a:pt x="585" y="250"/>
                </a:lnTo>
                <a:lnTo>
                  <a:pt x="580" y="265"/>
                </a:lnTo>
                <a:lnTo>
                  <a:pt x="575" y="282"/>
                </a:lnTo>
                <a:lnTo>
                  <a:pt x="571" y="299"/>
                </a:lnTo>
                <a:lnTo>
                  <a:pt x="568" y="316"/>
                </a:lnTo>
                <a:lnTo>
                  <a:pt x="567" y="319"/>
                </a:lnTo>
                <a:lnTo>
                  <a:pt x="567" y="325"/>
                </a:lnTo>
                <a:lnTo>
                  <a:pt x="566" y="331"/>
                </a:lnTo>
                <a:lnTo>
                  <a:pt x="566" y="337"/>
                </a:lnTo>
                <a:lnTo>
                  <a:pt x="566" y="345"/>
                </a:lnTo>
                <a:lnTo>
                  <a:pt x="565" y="353"/>
                </a:lnTo>
                <a:lnTo>
                  <a:pt x="565" y="360"/>
                </a:lnTo>
                <a:lnTo>
                  <a:pt x="565" y="369"/>
                </a:lnTo>
                <a:lnTo>
                  <a:pt x="563" y="378"/>
                </a:lnTo>
                <a:lnTo>
                  <a:pt x="563" y="387"/>
                </a:lnTo>
                <a:lnTo>
                  <a:pt x="563" y="408"/>
                </a:lnTo>
                <a:lnTo>
                  <a:pt x="563" y="429"/>
                </a:lnTo>
                <a:lnTo>
                  <a:pt x="563" y="450"/>
                </a:lnTo>
                <a:lnTo>
                  <a:pt x="562" y="471"/>
                </a:lnTo>
                <a:lnTo>
                  <a:pt x="562" y="493"/>
                </a:lnTo>
                <a:lnTo>
                  <a:pt x="562" y="512"/>
                </a:lnTo>
                <a:lnTo>
                  <a:pt x="562" y="522"/>
                </a:lnTo>
                <a:lnTo>
                  <a:pt x="562" y="531"/>
                </a:lnTo>
                <a:lnTo>
                  <a:pt x="562" y="540"/>
                </a:lnTo>
                <a:lnTo>
                  <a:pt x="562" y="548"/>
                </a:lnTo>
                <a:lnTo>
                  <a:pt x="562" y="556"/>
                </a:lnTo>
                <a:lnTo>
                  <a:pt x="562" y="563"/>
                </a:lnTo>
                <a:lnTo>
                  <a:pt x="563" y="570"/>
                </a:lnTo>
                <a:lnTo>
                  <a:pt x="563" y="575"/>
                </a:lnTo>
                <a:lnTo>
                  <a:pt x="563" y="580"/>
                </a:lnTo>
                <a:lnTo>
                  <a:pt x="563" y="584"/>
                </a:lnTo>
                <a:lnTo>
                  <a:pt x="563" y="651"/>
                </a:lnTo>
                <a:lnTo>
                  <a:pt x="563" y="717"/>
                </a:lnTo>
                <a:lnTo>
                  <a:pt x="563" y="784"/>
                </a:lnTo>
                <a:lnTo>
                  <a:pt x="563" y="851"/>
                </a:lnTo>
                <a:lnTo>
                  <a:pt x="563" y="1118"/>
                </a:lnTo>
                <a:lnTo>
                  <a:pt x="563" y="1385"/>
                </a:lnTo>
                <a:lnTo>
                  <a:pt x="563" y="1652"/>
                </a:lnTo>
                <a:lnTo>
                  <a:pt x="563" y="1918"/>
                </a:lnTo>
                <a:lnTo>
                  <a:pt x="563" y="2452"/>
                </a:lnTo>
                <a:lnTo>
                  <a:pt x="563" y="2987"/>
                </a:lnTo>
                <a:lnTo>
                  <a:pt x="563" y="3520"/>
                </a:lnTo>
                <a:lnTo>
                  <a:pt x="563" y="4054"/>
                </a:lnTo>
              </a:path>
            </a:pathLst>
          </a:custGeom>
          <a:solidFill>
            <a:schemeClr val="accent1"/>
          </a:solidFill>
          <a:ln w="0">
            <a:noFill/>
            <a:prstDash val="solid"/>
            <a:round/>
            <a:headEnd/>
            <a:tailEnd/>
          </a:ln>
          <a:scene3d>
            <a:camera prst="orthographicFront"/>
            <a:lightRig rig="threePt" dir="t"/>
          </a:scene3d>
          <a:sp3d>
            <a:bevelT w="127000" prst="artDeco"/>
          </a:sp3d>
        </xdr:spPr>
        <xdr:txBody>
          <a:bodyPr anchor="ctr"/>
          <a:lstStyle/>
          <a:p>
            <a:endParaRPr lang="en-US"/>
          </a:p>
        </xdr:txBody>
      </xdr:sp>
      <xdr:sp macro="" textlink="">
        <xdr:nvSpPr>
          <xdr:cNvPr id="30" name="Thermometer Mercury Background"/>
          <xdr:cNvSpPr/>
        </xdr:nvSpPr>
        <xdr:spPr bwMode="auto">
          <a:xfrm>
            <a:off x="8052362" y="9514539"/>
            <a:ext cx="169198" cy="2482230"/>
          </a:xfrm>
          <a:prstGeom prst="roundRect">
            <a:avLst>
              <a:gd name="adj" fmla="val 48342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graphicFrame macro="">
        <xdr:nvGraphicFramePr>
          <xdr:cNvPr id="31" name="Thermometer Mercury Chart"/>
          <xdr:cNvGraphicFramePr>
            <a:graphicFrameLocks/>
          </xdr:cNvGraphicFramePr>
        </xdr:nvGraphicFramePr>
        <xdr:xfrm>
          <a:off x="7337731" y="9486450"/>
          <a:ext cx="1239267" cy="255131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2" name="Thermometer Bulb Circle"/>
          <xdr:cNvSpPr/>
        </xdr:nvSpPr>
        <xdr:spPr bwMode="auto">
          <a:xfrm>
            <a:off x="7695167" y="11856266"/>
            <a:ext cx="911787" cy="964792"/>
          </a:xfrm>
          <a:prstGeom prst="ellipse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sp macro="" textlink="$F$38">
        <xdr:nvSpPr>
          <xdr:cNvPr id="33" name="Thermometer Small % Value Text"/>
          <xdr:cNvSpPr txBox="1"/>
        </xdr:nvSpPr>
        <xdr:spPr bwMode="auto">
          <a:xfrm>
            <a:off x="7504320" y="12064946"/>
            <a:ext cx="1312643" cy="5272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fld id="{45AB0C83-FDA2-4D1C-B349-44466ACD6285}" type="TxLink">
              <a:rPr lang="en-US" sz="2400" b="1" i="0" u="none" strike="noStrike" cap="none" spc="50">
                <a:ln w="11430"/>
                <a:solidFill>
                  <a:srgbClr val="000000"/>
                </a:soli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  <a:latin typeface="Arialri"/>
                <a:ea typeface="+mn-ea"/>
                <a:cs typeface="Arial"/>
              </a:rPr>
              <a:pPr algn="ctr"/>
              <a:t>45%</a:t>
            </a:fld>
            <a:endParaRPr lang="en-US" sz="2400" b="1" i="0" u="none" strike="noStrike" cap="none" spc="50">
              <a:ln w="11430"/>
              <a:solidFill>
                <a:srgbClr val="00000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Arialri"/>
              <a:ea typeface="+mn-ea"/>
              <a:cs typeface="Arial"/>
            </a:endParaRPr>
          </a:p>
        </xdr:txBody>
      </xdr:sp>
      <xdr:sp macro="" textlink="$E$40">
        <xdr:nvSpPr>
          <xdr:cNvPr id="34" name="Thermometer Up / Down Arrow Text"/>
          <xdr:cNvSpPr txBox="1"/>
        </xdr:nvSpPr>
        <xdr:spPr>
          <a:xfrm>
            <a:off x="8540595" y="11165648"/>
            <a:ext cx="2471655" cy="17728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fld id="{D7339A74-1A42-4130-883A-64E54298A14C}" type="TxLink">
              <a:rPr lang="en-US" sz="13000" b="1" i="0" u="none" strike="noStrike" cap="none" spc="50">
                <a:ln w="11430"/>
                <a:solidFill>
                  <a:srgbClr val="000000"/>
                </a:soli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  <a:latin typeface="Wingdings"/>
                <a:ea typeface="+mn-ea"/>
                <a:cs typeface="Calibri"/>
              </a:rPr>
              <a:pPr algn="ctr"/>
              <a:t>ò</a:t>
            </a:fld>
            <a:endParaRPr lang="en-US" sz="13000" b="1" i="0" u="none" strike="noStrike" cap="none" spc="50">
              <a:ln w="11430"/>
              <a:solidFill>
                <a:srgbClr val="00000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Wingdings"/>
              <a:ea typeface="+mn-ea"/>
              <a:cs typeface="Calibri"/>
            </a:endParaRPr>
          </a:p>
        </xdr:txBody>
      </xdr:sp>
      <xdr:sp macro="" textlink="$C$5">
        <xdr:nvSpPr>
          <xdr:cNvPr id="35" name="Thermometer Main % Value Text"/>
          <xdr:cNvSpPr txBox="1"/>
        </xdr:nvSpPr>
        <xdr:spPr bwMode="auto">
          <a:xfrm>
            <a:off x="8606954" y="10188957"/>
            <a:ext cx="2603763" cy="114276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>
            <a:scene3d>
              <a:camera prst="orthographicFront"/>
              <a:lightRig rig="soft" dir="tl">
                <a:rot lat="0" lon="0" rev="0"/>
              </a:lightRig>
            </a:scene3d>
            <a:sp3d contourW="25400" prstMaterial="matte">
              <a:bevelT w="25400" h="55880" prst="artDeco"/>
              <a:contourClr>
                <a:schemeClr val="accent2">
                  <a:tint val="20000"/>
                </a:schemeClr>
              </a:contourClr>
            </a:sp3d>
          </a:bodyPr>
          <a:lstStyle/>
          <a:p>
            <a:pPr algn="ctr"/>
            <a:fld id="{FA88A68F-A2A0-48FD-B3BB-1C061A9A0AE6}" type="TxLink">
              <a:rPr lang="en-US" sz="6000" b="1" i="0" u="none" strike="noStrike" cap="none" spc="50">
                <a:ln w="11430"/>
                <a:solidFill>
                  <a:srgbClr val="000000"/>
                </a:solidFill>
                <a:effectLst>
                  <a:outerShdw blurRad="76200" dist="50800" dir="5400000" algn="tl" rotWithShape="0">
                    <a:srgbClr val="000000">
                      <a:alpha val="65000"/>
                    </a:srgbClr>
                  </a:outerShdw>
                </a:effectLst>
                <a:latin typeface="Arialri"/>
                <a:ea typeface="+mn-ea"/>
                <a:cs typeface="Arial" pitchFamily="34" charset="0"/>
              </a:rPr>
              <a:pPr algn="ctr"/>
              <a:t>45%</a:t>
            </a:fld>
            <a:endParaRPr lang="en-US" sz="6000" b="1" i="0" u="none" strike="noStrike" cap="none" spc="50">
              <a:ln w="11430"/>
              <a:solidFill>
                <a:srgbClr val="00000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Arialri"/>
              <a:ea typeface="+mn-ea"/>
              <a:cs typeface="Arial" pitchFamily="34" charset="0"/>
            </a:endParaRPr>
          </a:p>
        </xdr:txBody>
      </xdr:sp>
      <xdr:sp macro="" textlink="$C$4">
        <xdr:nvSpPr>
          <xdr:cNvPr id="36" name="Thermometer Main Title Text"/>
          <xdr:cNvSpPr txBox="1"/>
        </xdr:nvSpPr>
        <xdr:spPr bwMode="auto">
          <a:xfrm>
            <a:off x="8512956" y="9355302"/>
            <a:ext cx="2603763" cy="8242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fld id="{3FB39C9B-120D-4D40-B2B2-C27E017D9D83}" type="TxLink">
              <a:rPr lang="en-US" sz="2400" b="1" i="0" u="none" strike="noStrike">
                <a:solidFill>
                  <a:srgbClr val="000000"/>
                </a:solidFill>
                <a:latin typeface="Arialri"/>
                <a:ea typeface="+mn-ea"/>
                <a:cs typeface="Arial" pitchFamily="34" charset="0"/>
              </a:rPr>
              <a:pPr algn="ctr"/>
              <a:t>misdatos</a:t>
            </a:fld>
            <a:endParaRPr lang="en-US" sz="2400" b="1" i="0" u="none" strike="noStrike">
              <a:solidFill>
                <a:srgbClr val="000000"/>
              </a:solidFill>
              <a:latin typeface="Arialri"/>
              <a:ea typeface="+mn-ea"/>
              <a:cs typeface="Arial" pitchFamily="34" charset="0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590551</xdr:colOff>
      <xdr:row>3</xdr:row>
      <xdr:rowOff>9526</xdr:rowOff>
    </xdr:from>
    <xdr:to>
      <xdr:col>8</xdr:col>
      <xdr:colOff>152401</xdr:colOff>
      <xdr:row>19</xdr:row>
      <xdr:rowOff>9526</xdr:rowOff>
    </xdr:to>
    <xdr:sp macro="" textlink="">
      <xdr:nvSpPr>
        <xdr:cNvPr id="2" name="Oval 1"/>
        <xdr:cNvSpPr/>
      </xdr:nvSpPr>
      <xdr:spPr>
        <a:xfrm>
          <a:off x="2419351" y="495301"/>
          <a:ext cx="2609850" cy="2590800"/>
        </a:xfrm>
        <a:prstGeom prst="ellipse">
          <a:avLst/>
        </a:prstGeom>
        <a:gradFill>
          <a:gsLst>
            <a:gs pos="0">
              <a:schemeClr val="bg1">
                <a:lumMod val="50000"/>
              </a:schemeClr>
            </a:gs>
            <a:gs pos="50000">
              <a:schemeClr val="bg1">
                <a:lumMod val="85000"/>
              </a:schemeClr>
            </a:gs>
            <a:gs pos="83000">
              <a:schemeClr val="bg1">
                <a:lumMod val="50000"/>
              </a:schemeClr>
            </a:gs>
          </a:gsLst>
          <a:lin ang="2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3</xdr:col>
      <xdr:colOff>269025</xdr:colOff>
      <xdr:row>0</xdr:row>
      <xdr:rowOff>114300</xdr:rowOff>
    </xdr:from>
    <xdr:to>
      <xdr:col>9</xdr:col>
      <xdr:colOff>16903</xdr:colOff>
      <xdr:row>21</xdr:row>
      <xdr:rowOff>81004</xdr:rowOff>
    </xdr:to>
    <xdr:pic>
      <xdr:nvPicPr>
        <xdr:cNvPr id="3" name="Picture 2" descr="GaugeTemplat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97825" y="114300"/>
          <a:ext cx="3405478" cy="3367129"/>
        </a:xfrm>
        <a:prstGeom prst="rect">
          <a:avLst/>
        </a:prstGeom>
        <a:effectLst>
          <a:outerShdw blurRad="152400" dist="38100" dir="5400000" algn="t" rotWithShape="0">
            <a:prstClr val="black"/>
          </a:outerShdw>
        </a:effectLst>
      </xdr:spPr>
    </xdr:pic>
    <xdr:clientData/>
  </xdr:twoCellAnchor>
  <xdr:twoCellAnchor>
    <xdr:from>
      <xdr:col>2</xdr:col>
      <xdr:colOff>533400</xdr:colOff>
      <xdr:row>3</xdr:row>
      <xdr:rowOff>60960</xdr:rowOff>
    </xdr:from>
    <xdr:to>
      <xdr:col>9</xdr:col>
      <xdr:colOff>228600</xdr:colOff>
      <xdr:row>18</xdr:row>
      <xdr:rowOff>9525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442791</xdr:colOff>
      <xdr:row>5</xdr:row>
      <xdr:rowOff>47624</xdr:rowOff>
    </xdr:from>
    <xdr:to>
      <xdr:col>7</xdr:col>
      <xdr:colOff>390288</xdr:colOff>
      <xdr:row>16</xdr:row>
      <xdr:rowOff>37648</xdr:rowOff>
    </xdr:to>
    <xdr:pic>
      <xdr:nvPicPr>
        <xdr:cNvPr id="5" name="Picture 4" descr="Gauge Interior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881191" y="857249"/>
          <a:ext cx="1776297" cy="1771199"/>
        </a:xfrm>
        <a:prstGeom prst="rect">
          <a:avLst/>
        </a:prstGeom>
      </xdr:spPr>
    </xdr:pic>
    <xdr:clientData/>
  </xdr:twoCellAnchor>
  <xdr:twoCellAnchor>
    <xdr:from>
      <xdr:col>5</xdr:col>
      <xdr:colOff>507547</xdr:colOff>
      <xdr:row>9</xdr:row>
      <xdr:rowOff>114300</xdr:rowOff>
    </xdr:from>
    <xdr:to>
      <xdr:col>6</xdr:col>
      <xdr:colOff>225190</xdr:colOff>
      <xdr:row>11</xdr:row>
      <xdr:rowOff>115660</xdr:rowOff>
    </xdr:to>
    <xdr:sp macro="" textlink="">
      <xdr:nvSpPr>
        <xdr:cNvPr id="6" name="Oval 5"/>
        <xdr:cNvSpPr/>
      </xdr:nvSpPr>
      <xdr:spPr>
        <a:xfrm>
          <a:off x="3555547" y="1571625"/>
          <a:ext cx="327243" cy="325210"/>
        </a:xfrm>
        <a:prstGeom prst="ellipse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3</xdr:col>
      <xdr:colOff>267267</xdr:colOff>
      <xdr:row>0</xdr:row>
      <xdr:rowOff>100356</xdr:rowOff>
    </xdr:from>
    <xdr:ext cx="3457427" cy="3325275"/>
    <xdr:pic>
      <xdr:nvPicPr>
        <xdr:cNvPr id="7" name="Picture 6" descr="Glass 2 Test.png"/>
        <xdr:cNvPicPr>
          <a:picLocks noChangeAspect="1"/>
        </xdr:cNvPicPr>
      </xdr:nvPicPr>
      <xdr:blipFill>
        <a:blip xmlns:r="http://schemas.openxmlformats.org/officeDocument/2006/relationships" r:embed="rId4" cstate="print">
          <a:lum bright="100000" contrast="100000"/>
        </a:blip>
        <a:stretch>
          <a:fillRect/>
        </a:stretch>
      </xdr:blipFill>
      <xdr:spPr>
        <a:xfrm>
          <a:off x="2096067" y="100356"/>
          <a:ext cx="3457427" cy="332527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5</xdr:col>
      <xdr:colOff>488259</xdr:colOff>
      <xdr:row>3</xdr:row>
      <xdr:rowOff>1243</xdr:rowOff>
    </xdr:from>
    <xdr:to>
      <xdr:col>6</xdr:col>
      <xdr:colOff>307284</xdr:colOff>
      <xdr:row>5</xdr:row>
      <xdr:rowOff>115543</xdr:rowOff>
    </xdr:to>
    <xdr:sp macro="" textlink="$O$14">
      <xdr:nvSpPr>
        <xdr:cNvPr id="8" name="Rectangle 7"/>
        <xdr:cNvSpPr/>
      </xdr:nvSpPr>
      <xdr:spPr>
        <a:xfrm>
          <a:off x="3536259" y="487018"/>
          <a:ext cx="428625" cy="4381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D48AF21-2BE0-4C2D-B543-141C71F04F68}" type="TxLink">
            <a:rPr lang="en-US" sz="1050" b="1" i="0" u="none" strike="noStrike">
              <a:solidFill>
                <a:srgbClr val="000000"/>
              </a:solidFill>
              <a:latin typeface="Calibri"/>
            </a:rPr>
            <a:pPr algn="ctr"/>
            <a:t>50</a:t>
          </a:fld>
          <a:endParaRPr lang="en-GB" sz="12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400050</xdr:colOff>
      <xdr:row>3</xdr:row>
      <xdr:rowOff>136665</xdr:rowOff>
    </xdr:from>
    <xdr:to>
      <xdr:col>7</xdr:col>
      <xdr:colOff>219075</xdr:colOff>
      <xdr:row>6</xdr:row>
      <xdr:rowOff>89040</xdr:rowOff>
    </xdr:to>
    <xdr:sp macro="" textlink="$O$15">
      <xdr:nvSpPr>
        <xdr:cNvPr id="9" name="Rectangle 8"/>
        <xdr:cNvSpPr/>
      </xdr:nvSpPr>
      <xdr:spPr>
        <a:xfrm>
          <a:off x="4057650" y="622440"/>
          <a:ext cx="428625" cy="4381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4345098-DCED-4352-BF3C-AF5968CE976C}" type="TxLink">
            <a:rPr lang="en-US" sz="1050" b="1" i="0" u="none" strike="noStrike">
              <a:solidFill>
                <a:srgbClr val="000000"/>
              </a:solidFill>
              <a:latin typeface="Calibri"/>
            </a:rPr>
            <a:pPr algn="ctr"/>
            <a:t>60</a:t>
          </a:fld>
          <a:endParaRPr lang="en-GB" sz="12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143532</xdr:colOff>
      <xdr:row>5</xdr:row>
      <xdr:rowOff>108388</xdr:rowOff>
    </xdr:from>
    <xdr:to>
      <xdr:col>7</xdr:col>
      <xdr:colOff>572157</xdr:colOff>
      <xdr:row>8</xdr:row>
      <xdr:rowOff>60763</xdr:rowOff>
    </xdr:to>
    <xdr:sp macro="" textlink="$O$16">
      <xdr:nvSpPr>
        <xdr:cNvPr id="10" name="Rectangle 9"/>
        <xdr:cNvSpPr/>
      </xdr:nvSpPr>
      <xdr:spPr>
        <a:xfrm>
          <a:off x="4410732" y="918013"/>
          <a:ext cx="428625" cy="4381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131D656-A63F-489F-9CB9-763A367F24E0}" type="TxLink">
            <a:rPr lang="en-US" sz="1050" b="1" i="0" u="none" strike="noStrike">
              <a:solidFill>
                <a:srgbClr val="000000"/>
              </a:solidFill>
              <a:latin typeface="Calibri"/>
            </a:rPr>
            <a:pPr algn="ctr"/>
            <a:t>70</a:t>
          </a:fld>
          <a:endParaRPr lang="en-GB" sz="12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340601</xdr:colOff>
      <xdr:row>8</xdr:row>
      <xdr:rowOff>95907</xdr:rowOff>
    </xdr:from>
    <xdr:to>
      <xdr:col>8</xdr:col>
      <xdr:colOff>159626</xdr:colOff>
      <xdr:row>11</xdr:row>
      <xdr:rowOff>48282</xdr:rowOff>
    </xdr:to>
    <xdr:sp macro="" textlink="$O$17">
      <xdr:nvSpPr>
        <xdr:cNvPr id="11" name="Rectangle 10"/>
        <xdr:cNvSpPr/>
      </xdr:nvSpPr>
      <xdr:spPr>
        <a:xfrm>
          <a:off x="4607801" y="1391307"/>
          <a:ext cx="428625" cy="4381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1205E22-E647-4295-8509-E3B7CC6CA488}" type="TxLink">
            <a:rPr lang="en-US" sz="1050" b="1" i="0" u="none" strike="noStrike">
              <a:solidFill>
                <a:srgbClr val="000000"/>
              </a:solidFill>
              <a:latin typeface="Calibri"/>
            </a:rPr>
            <a:pPr algn="ctr"/>
            <a:t>80</a:t>
          </a:fld>
          <a:endParaRPr lang="en-GB" sz="12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285750</xdr:colOff>
      <xdr:row>11</xdr:row>
      <xdr:rowOff>47625</xdr:rowOff>
    </xdr:from>
    <xdr:to>
      <xdr:col>8</xdr:col>
      <xdr:colOff>104775</xdr:colOff>
      <xdr:row>14</xdr:row>
      <xdr:rowOff>0</xdr:rowOff>
    </xdr:to>
    <xdr:sp macro="" textlink="$O$18">
      <xdr:nvSpPr>
        <xdr:cNvPr id="12" name="Rectangle 11"/>
        <xdr:cNvSpPr/>
      </xdr:nvSpPr>
      <xdr:spPr>
        <a:xfrm>
          <a:off x="4552950" y="1828800"/>
          <a:ext cx="428625" cy="4381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4D4DA30-B938-4E6E-BBB2-9F3C612EABC5}" type="TxLink">
            <a:rPr lang="en-US" sz="1050" b="1" i="0" u="none" strike="noStrike">
              <a:solidFill>
                <a:srgbClr val="000000"/>
              </a:solidFill>
              <a:latin typeface="Calibri"/>
            </a:rPr>
            <a:pPr algn="ctr"/>
            <a:t>90</a:t>
          </a:fld>
          <a:endParaRPr lang="en-GB" sz="12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57150</xdr:colOff>
      <xdr:row>13</xdr:row>
      <xdr:rowOff>123825</xdr:rowOff>
    </xdr:from>
    <xdr:to>
      <xdr:col>8</xdr:col>
      <xdr:colOff>0</xdr:colOff>
      <xdr:row>16</xdr:row>
      <xdr:rowOff>76200</xdr:rowOff>
    </xdr:to>
    <xdr:sp macro="" textlink="$O$19">
      <xdr:nvSpPr>
        <xdr:cNvPr id="13" name="Rectangle 12"/>
        <xdr:cNvSpPr/>
      </xdr:nvSpPr>
      <xdr:spPr>
        <a:xfrm>
          <a:off x="4324350" y="2228850"/>
          <a:ext cx="552450" cy="4381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EF7003D-763C-491D-8570-9F3ADABEEF9F}" type="TxLink">
            <a:rPr lang="en-US" sz="1050" b="1" i="0" u="none" strike="noStrike">
              <a:solidFill>
                <a:srgbClr val="000000"/>
              </a:solidFill>
              <a:latin typeface="Calibri"/>
            </a:rPr>
            <a:pPr algn="ctr"/>
            <a:t>100</a:t>
          </a:fld>
          <a:endParaRPr lang="en-GB" sz="12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539969</xdr:colOff>
      <xdr:row>3</xdr:row>
      <xdr:rowOff>133350</xdr:rowOff>
    </xdr:from>
    <xdr:to>
      <xdr:col>5</xdr:col>
      <xdr:colOff>358994</xdr:colOff>
      <xdr:row>6</xdr:row>
      <xdr:rowOff>85725</xdr:rowOff>
    </xdr:to>
    <xdr:sp macro="" textlink="$O$13">
      <xdr:nvSpPr>
        <xdr:cNvPr id="14" name="Rectangle 13"/>
        <xdr:cNvSpPr/>
      </xdr:nvSpPr>
      <xdr:spPr>
        <a:xfrm>
          <a:off x="2978369" y="619125"/>
          <a:ext cx="428625" cy="4381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1C8763-9186-4E5C-8109-3F7F72F02F70}" type="TxLink">
            <a:rPr lang="en-US" sz="1050" b="1" i="0" u="none" strike="noStrike">
              <a:solidFill>
                <a:srgbClr val="000000"/>
              </a:solidFill>
              <a:latin typeface="Calibri"/>
            </a:rPr>
            <a:pPr algn="ctr"/>
            <a:t>40</a:t>
          </a:fld>
          <a:endParaRPr lang="en-GB" sz="12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197069</xdr:colOff>
      <xdr:row>5</xdr:row>
      <xdr:rowOff>142875</xdr:rowOff>
    </xdr:from>
    <xdr:to>
      <xdr:col>5</xdr:col>
      <xdr:colOff>16094</xdr:colOff>
      <xdr:row>8</xdr:row>
      <xdr:rowOff>95250</xdr:rowOff>
    </xdr:to>
    <xdr:sp macro="" textlink="$O$12">
      <xdr:nvSpPr>
        <xdr:cNvPr id="15" name="Rectangle 14"/>
        <xdr:cNvSpPr/>
      </xdr:nvSpPr>
      <xdr:spPr>
        <a:xfrm>
          <a:off x="2635469" y="952500"/>
          <a:ext cx="428625" cy="4381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2888F80-AE31-4E78-8AAA-25E526AC08EC}" type="TxLink">
            <a:rPr lang="en-US" sz="1050" b="1" i="0" u="none" strike="noStrike">
              <a:solidFill>
                <a:srgbClr val="000000"/>
              </a:solidFill>
              <a:latin typeface="Calibri"/>
            </a:rPr>
            <a:pPr algn="ctr"/>
            <a:t>30</a:t>
          </a:fld>
          <a:endParaRPr lang="en-GB" sz="12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27918</xdr:colOff>
      <xdr:row>8</xdr:row>
      <xdr:rowOff>128423</xdr:rowOff>
    </xdr:from>
    <xdr:to>
      <xdr:col>4</xdr:col>
      <xdr:colOff>456543</xdr:colOff>
      <xdr:row>11</xdr:row>
      <xdr:rowOff>78499</xdr:rowOff>
    </xdr:to>
    <xdr:sp macro="" textlink="$O$11">
      <xdr:nvSpPr>
        <xdr:cNvPr id="16" name="Rectangle 15"/>
        <xdr:cNvSpPr/>
      </xdr:nvSpPr>
      <xdr:spPr>
        <a:xfrm>
          <a:off x="2466318" y="1423823"/>
          <a:ext cx="428625" cy="4358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B2FFFFD-35EE-4F70-ABA0-A1A7796668DA}" type="TxLink">
            <a:rPr lang="en-US" sz="1050" b="1" i="0" u="none" strike="noStrike">
              <a:solidFill>
                <a:srgbClr val="000000"/>
              </a:solidFill>
              <a:latin typeface="Calibri"/>
            </a:rPr>
            <a:pPr algn="ctr"/>
            <a:t>20</a:t>
          </a:fld>
          <a:endParaRPr lang="en-GB" sz="12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61933</xdr:colOff>
      <xdr:row>11</xdr:row>
      <xdr:rowOff>130537</xdr:rowOff>
    </xdr:from>
    <xdr:to>
      <xdr:col>4</xdr:col>
      <xdr:colOff>490558</xdr:colOff>
      <xdr:row>14</xdr:row>
      <xdr:rowOff>80613</xdr:rowOff>
    </xdr:to>
    <xdr:sp macro="" textlink="$O$10">
      <xdr:nvSpPr>
        <xdr:cNvPr id="17" name="Rectangle 16"/>
        <xdr:cNvSpPr/>
      </xdr:nvSpPr>
      <xdr:spPr>
        <a:xfrm>
          <a:off x="2500333" y="1911712"/>
          <a:ext cx="428625" cy="4358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731BB37-6B63-4621-B6DE-4A63E176E6D8}" type="TxLink">
            <a:rPr lang="en-US" sz="1050" b="1" i="0" u="none" strike="noStrike">
              <a:solidFill>
                <a:srgbClr val="000000"/>
              </a:solidFill>
              <a:latin typeface="Calibri"/>
            </a:rPr>
            <a:pPr algn="ctr"/>
            <a:t>10</a:t>
          </a:fld>
          <a:endParaRPr lang="en-GB" sz="12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192799</xdr:colOff>
      <xdr:row>14</xdr:row>
      <xdr:rowOff>18721</xdr:rowOff>
    </xdr:from>
    <xdr:to>
      <xdr:col>5</xdr:col>
      <xdr:colOff>11824</xdr:colOff>
      <xdr:row>16</xdr:row>
      <xdr:rowOff>130722</xdr:rowOff>
    </xdr:to>
    <xdr:sp macro="" textlink="$O$9">
      <xdr:nvSpPr>
        <xdr:cNvPr id="18" name="Rectangle 17"/>
        <xdr:cNvSpPr/>
      </xdr:nvSpPr>
      <xdr:spPr>
        <a:xfrm>
          <a:off x="2631199" y="2285671"/>
          <a:ext cx="428625" cy="4358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6BA7313-736A-41F0-AC28-4A79A97203F7}" type="TxLink">
            <a:rPr lang="en-US" sz="1050" b="1" i="0" u="none" strike="noStrike">
              <a:solidFill>
                <a:srgbClr val="000000"/>
              </a:solidFill>
              <a:latin typeface="Calibri"/>
            </a:rPr>
            <a:pPr algn="ctr"/>
            <a:t>0</a:t>
          </a:fld>
          <a:endParaRPr lang="en-GB" sz="12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2</xdr:col>
      <xdr:colOff>346826</xdr:colOff>
      <xdr:row>0</xdr:row>
      <xdr:rowOff>0</xdr:rowOff>
    </xdr:from>
    <xdr:ext cx="3669363" cy="3534372"/>
    <xdr:pic>
      <xdr:nvPicPr>
        <xdr:cNvPr id="19" name="Picture 18" descr="Glass Spots.png"/>
        <xdr:cNvPicPr>
          <a:picLocks noChangeAspect="1"/>
        </xdr:cNvPicPr>
      </xdr:nvPicPr>
      <xdr:blipFill>
        <a:blip xmlns:r="http://schemas.openxmlformats.org/officeDocument/2006/relationships" r:embed="rId5" cstate="print">
          <a:lum bright="30000"/>
        </a:blip>
        <a:stretch>
          <a:fillRect/>
        </a:stretch>
      </xdr:blipFill>
      <xdr:spPr>
        <a:xfrm>
          <a:off x="1566026" y="0"/>
          <a:ext cx="3669363" cy="3534372"/>
        </a:xfrm>
        <a:prstGeom prst="rect">
          <a:avLst/>
        </a:prstGeom>
      </xdr:spPr>
    </xdr:pic>
    <xdr:clientData/>
  </xdr:oneCellAnchor>
  <xdr:twoCellAnchor>
    <xdr:from>
      <xdr:col>20</xdr:col>
      <xdr:colOff>333375</xdr:colOff>
      <xdr:row>93</xdr:row>
      <xdr:rowOff>66675</xdr:rowOff>
    </xdr:from>
    <xdr:to>
      <xdr:col>25</xdr:col>
      <xdr:colOff>409575</xdr:colOff>
      <xdr:row>112</xdr:row>
      <xdr:rowOff>114300</xdr:rowOff>
    </xdr:to>
    <xdr:sp macro="" textlink="">
      <xdr:nvSpPr>
        <xdr:cNvPr id="20" name="Oval 23"/>
        <xdr:cNvSpPr/>
      </xdr:nvSpPr>
      <xdr:spPr>
        <a:xfrm>
          <a:off x="12525375" y="15125700"/>
          <a:ext cx="3124200" cy="3124200"/>
        </a:xfrm>
        <a:prstGeom prst="ellipse">
          <a:avLst/>
        </a:prstGeom>
        <a:gradFill>
          <a:gsLst>
            <a:gs pos="28000">
              <a:schemeClr val="tx1">
                <a:lumMod val="50000"/>
                <a:lumOff val="50000"/>
              </a:schemeClr>
            </a:gs>
            <a:gs pos="50000">
              <a:schemeClr val="bg1">
                <a:lumMod val="85000"/>
              </a:schemeClr>
            </a:gs>
            <a:gs pos="68000">
              <a:schemeClr val="tx1">
                <a:lumMod val="50000"/>
                <a:lumOff val="50000"/>
              </a:schemeClr>
            </a:gs>
          </a:gsLst>
          <a:lin ang="24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4</xdr:col>
      <xdr:colOff>333375</xdr:colOff>
      <xdr:row>76</xdr:row>
      <xdr:rowOff>57150</xdr:rowOff>
    </xdr:from>
    <xdr:to>
      <xdr:col>5</xdr:col>
      <xdr:colOff>47625</xdr:colOff>
      <xdr:row>78</xdr:row>
      <xdr:rowOff>57150</xdr:rowOff>
    </xdr:to>
    <xdr:sp macro="" textlink="">
      <xdr:nvSpPr>
        <xdr:cNvPr id="21" name="Oval 24"/>
        <xdr:cNvSpPr/>
      </xdr:nvSpPr>
      <xdr:spPr>
        <a:xfrm>
          <a:off x="2771775" y="12363450"/>
          <a:ext cx="323850" cy="323850"/>
        </a:xfrm>
        <a:prstGeom prst="ellipse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absoluteAnchor>
    <xdr:pos x="6186349" y="14225058"/>
    <xdr:ext cx="4083315" cy="3935246"/>
    <xdr:pic>
      <xdr:nvPicPr>
        <xdr:cNvPr id="22" name="Picture 25" descr="GaugeTemplat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86349" y="14225058"/>
          <a:ext cx="4083315" cy="3935246"/>
        </a:xfrm>
        <a:prstGeom prst="rect">
          <a:avLst/>
        </a:prstGeom>
        <a:effectLst>
          <a:outerShdw blurRad="190500" dist="38100" dir="5400000" sx="98000" sy="98000" algn="t" rotWithShape="0">
            <a:prstClr val="black"/>
          </a:outerShdw>
        </a:effectLst>
      </xdr:spPr>
    </xdr:pic>
    <xdr:clientData/>
  </xdr:absoluteAnchor>
  <xdr:absoluteAnchor>
    <xdr:pos x="1656292" y="15086541"/>
    <xdr:ext cx="2663248" cy="2558354"/>
    <xdr:pic>
      <xdr:nvPicPr>
        <xdr:cNvPr id="23" name="Picture 26" descr="Gauge Interior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56292" y="15086541"/>
          <a:ext cx="2663248" cy="2558354"/>
        </a:xfrm>
        <a:prstGeom prst="rect">
          <a:avLst/>
        </a:prstGeom>
      </xdr:spPr>
    </xdr:pic>
    <xdr:clientData/>
  </xdr:absoluteAnchor>
  <xdr:absoluteAnchor>
    <xdr:pos x="11205863" y="10199158"/>
    <xdr:ext cx="4082064" cy="3936304"/>
    <xdr:pic>
      <xdr:nvPicPr>
        <xdr:cNvPr id="24" name="Picture 27" descr="Glass Spots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205863" y="10199158"/>
          <a:ext cx="4082064" cy="3936304"/>
        </a:xfrm>
        <a:prstGeom prst="rect">
          <a:avLst/>
        </a:prstGeom>
      </xdr:spPr>
    </xdr:pic>
    <xdr:clientData/>
  </xdr:absoluteAnchor>
  <xdr:absoluteAnchor>
    <xdr:pos x="6267274" y="10507133"/>
    <xdr:ext cx="4083315" cy="3936304"/>
    <xdr:pic>
      <xdr:nvPicPr>
        <xdr:cNvPr id="25" name="Picture 28" descr="Glass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67274" y="10507133"/>
          <a:ext cx="4083315" cy="3936304"/>
        </a:xfrm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165129</xdr:colOff>
      <xdr:row>7</xdr:row>
      <xdr:rowOff>105038</xdr:rowOff>
    </xdr:from>
    <xdr:to>
      <xdr:col>7</xdr:col>
      <xdr:colOff>276338</xdr:colOff>
      <xdr:row>21</xdr:row>
      <xdr:rowOff>102208</xdr:rowOff>
    </xdr:to>
    <xdr:sp macro="" textlink="">
      <xdr:nvSpPr>
        <xdr:cNvPr id="2" name="Freeform 2"/>
        <xdr:cNvSpPr/>
      </xdr:nvSpPr>
      <xdr:spPr>
        <a:xfrm>
          <a:off x="774729" y="1238513"/>
          <a:ext cx="3768809" cy="2264120"/>
        </a:xfrm>
        <a:custGeom>
          <a:avLst/>
          <a:gdLst>
            <a:gd name="connsiteX0" fmla="*/ 21788 w 3774005"/>
            <a:gd name="connsiteY0" fmla="*/ 1866035 h 2239876"/>
            <a:gd name="connsiteX1" fmla="*/ 21788 w 3774005"/>
            <a:gd name="connsiteY1" fmla="*/ 1866035 h 2239876"/>
            <a:gd name="connsiteX2" fmla="*/ 17458 w 3774005"/>
            <a:gd name="connsiteY2" fmla="*/ 1818410 h 2239876"/>
            <a:gd name="connsiteX3" fmla="*/ 13129 w 3774005"/>
            <a:gd name="connsiteY3" fmla="*/ 1779444 h 2239876"/>
            <a:gd name="connsiteX4" fmla="*/ 17458 w 3774005"/>
            <a:gd name="connsiteY4" fmla="*/ 1671205 h 2239876"/>
            <a:gd name="connsiteX5" fmla="*/ 21788 w 3774005"/>
            <a:gd name="connsiteY5" fmla="*/ 1653887 h 2239876"/>
            <a:gd name="connsiteX6" fmla="*/ 39106 w 3774005"/>
            <a:gd name="connsiteY6" fmla="*/ 1619250 h 2239876"/>
            <a:gd name="connsiteX7" fmla="*/ 52095 w 3774005"/>
            <a:gd name="connsiteY7" fmla="*/ 1610591 h 2239876"/>
            <a:gd name="connsiteX8" fmla="*/ 73742 w 3774005"/>
            <a:gd name="connsiteY8" fmla="*/ 1584614 h 2239876"/>
            <a:gd name="connsiteX9" fmla="*/ 86731 w 3774005"/>
            <a:gd name="connsiteY9" fmla="*/ 1575955 h 2239876"/>
            <a:gd name="connsiteX10" fmla="*/ 99720 w 3774005"/>
            <a:gd name="connsiteY10" fmla="*/ 1562966 h 2239876"/>
            <a:gd name="connsiteX11" fmla="*/ 108379 w 3774005"/>
            <a:gd name="connsiteY11" fmla="*/ 1549978 h 2239876"/>
            <a:gd name="connsiteX12" fmla="*/ 121367 w 3774005"/>
            <a:gd name="connsiteY12" fmla="*/ 1545648 h 2239876"/>
            <a:gd name="connsiteX13" fmla="*/ 134356 w 3774005"/>
            <a:gd name="connsiteY13" fmla="*/ 1519671 h 2239876"/>
            <a:gd name="connsiteX14" fmla="*/ 143015 w 3774005"/>
            <a:gd name="connsiteY14" fmla="*/ 1493694 h 2239876"/>
            <a:gd name="connsiteX15" fmla="*/ 156004 w 3774005"/>
            <a:gd name="connsiteY15" fmla="*/ 1467716 h 2239876"/>
            <a:gd name="connsiteX16" fmla="*/ 164663 w 3774005"/>
            <a:gd name="connsiteY16" fmla="*/ 1454728 h 2239876"/>
            <a:gd name="connsiteX17" fmla="*/ 177651 w 3774005"/>
            <a:gd name="connsiteY17" fmla="*/ 1415762 h 2239876"/>
            <a:gd name="connsiteX18" fmla="*/ 181981 w 3774005"/>
            <a:gd name="connsiteY18" fmla="*/ 1402773 h 2239876"/>
            <a:gd name="connsiteX19" fmla="*/ 177651 w 3774005"/>
            <a:gd name="connsiteY19" fmla="*/ 1320512 h 2239876"/>
            <a:gd name="connsiteX20" fmla="*/ 173322 w 3774005"/>
            <a:gd name="connsiteY20" fmla="*/ 1303194 h 2239876"/>
            <a:gd name="connsiteX21" fmla="*/ 168992 w 3774005"/>
            <a:gd name="connsiteY21" fmla="*/ 1272887 h 2239876"/>
            <a:gd name="connsiteX22" fmla="*/ 177651 w 3774005"/>
            <a:gd name="connsiteY22" fmla="*/ 1164648 h 2239876"/>
            <a:gd name="connsiteX23" fmla="*/ 181981 w 3774005"/>
            <a:gd name="connsiteY23" fmla="*/ 1151660 h 2239876"/>
            <a:gd name="connsiteX24" fmla="*/ 190640 w 3774005"/>
            <a:gd name="connsiteY24" fmla="*/ 1143000 h 2239876"/>
            <a:gd name="connsiteX25" fmla="*/ 203629 w 3774005"/>
            <a:gd name="connsiteY25" fmla="*/ 1104035 h 2239876"/>
            <a:gd name="connsiteX26" fmla="*/ 212288 w 3774005"/>
            <a:gd name="connsiteY26" fmla="*/ 1095375 h 2239876"/>
            <a:gd name="connsiteX27" fmla="*/ 216617 w 3774005"/>
            <a:gd name="connsiteY27" fmla="*/ 1082387 h 2239876"/>
            <a:gd name="connsiteX28" fmla="*/ 225276 w 3774005"/>
            <a:gd name="connsiteY28" fmla="*/ 1069398 h 2239876"/>
            <a:gd name="connsiteX29" fmla="*/ 242595 w 3774005"/>
            <a:gd name="connsiteY29" fmla="*/ 1034762 h 2239876"/>
            <a:gd name="connsiteX30" fmla="*/ 246924 w 3774005"/>
            <a:gd name="connsiteY30" fmla="*/ 1017444 h 2239876"/>
            <a:gd name="connsiteX31" fmla="*/ 272901 w 3774005"/>
            <a:gd name="connsiteY31" fmla="*/ 978478 h 2239876"/>
            <a:gd name="connsiteX32" fmla="*/ 285890 w 3774005"/>
            <a:gd name="connsiteY32" fmla="*/ 969819 h 2239876"/>
            <a:gd name="connsiteX33" fmla="*/ 311867 w 3774005"/>
            <a:gd name="connsiteY33" fmla="*/ 930853 h 2239876"/>
            <a:gd name="connsiteX34" fmla="*/ 320526 w 3774005"/>
            <a:gd name="connsiteY34" fmla="*/ 917864 h 2239876"/>
            <a:gd name="connsiteX35" fmla="*/ 333515 w 3774005"/>
            <a:gd name="connsiteY35" fmla="*/ 878898 h 2239876"/>
            <a:gd name="connsiteX36" fmla="*/ 346504 w 3774005"/>
            <a:gd name="connsiteY36" fmla="*/ 870239 h 2239876"/>
            <a:gd name="connsiteX37" fmla="*/ 363822 w 3774005"/>
            <a:gd name="connsiteY37" fmla="*/ 831273 h 2239876"/>
            <a:gd name="connsiteX38" fmla="*/ 376810 w 3774005"/>
            <a:gd name="connsiteY38" fmla="*/ 822614 h 2239876"/>
            <a:gd name="connsiteX39" fmla="*/ 394129 w 3774005"/>
            <a:gd name="connsiteY39" fmla="*/ 792307 h 2239876"/>
            <a:gd name="connsiteX40" fmla="*/ 402788 w 3774005"/>
            <a:gd name="connsiteY40" fmla="*/ 779319 h 2239876"/>
            <a:gd name="connsiteX41" fmla="*/ 415776 w 3774005"/>
            <a:gd name="connsiteY41" fmla="*/ 770660 h 2239876"/>
            <a:gd name="connsiteX42" fmla="*/ 428765 w 3774005"/>
            <a:gd name="connsiteY42" fmla="*/ 744682 h 2239876"/>
            <a:gd name="connsiteX43" fmla="*/ 433095 w 3774005"/>
            <a:gd name="connsiteY43" fmla="*/ 731694 h 2239876"/>
            <a:gd name="connsiteX44" fmla="*/ 450413 w 3774005"/>
            <a:gd name="connsiteY44" fmla="*/ 705716 h 2239876"/>
            <a:gd name="connsiteX45" fmla="*/ 459072 w 3774005"/>
            <a:gd name="connsiteY45" fmla="*/ 692728 h 2239876"/>
            <a:gd name="connsiteX46" fmla="*/ 467731 w 3774005"/>
            <a:gd name="connsiteY46" fmla="*/ 666750 h 2239876"/>
            <a:gd name="connsiteX47" fmla="*/ 476390 w 3774005"/>
            <a:gd name="connsiteY47" fmla="*/ 653762 h 2239876"/>
            <a:gd name="connsiteX48" fmla="*/ 480720 w 3774005"/>
            <a:gd name="connsiteY48" fmla="*/ 640773 h 2239876"/>
            <a:gd name="connsiteX49" fmla="*/ 493708 w 3774005"/>
            <a:gd name="connsiteY49" fmla="*/ 636444 h 2239876"/>
            <a:gd name="connsiteX50" fmla="*/ 489379 w 3774005"/>
            <a:gd name="connsiteY50" fmla="*/ 623455 h 2239876"/>
            <a:gd name="connsiteX51" fmla="*/ 515356 w 3774005"/>
            <a:gd name="connsiteY51" fmla="*/ 614796 h 2239876"/>
            <a:gd name="connsiteX52" fmla="*/ 528345 w 3774005"/>
            <a:gd name="connsiteY52" fmla="*/ 606137 h 2239876"/>
            <a:gd name="connsiteX53" fmla="*/ 532674 w 3774005"/>
            <a:gd name="connsiteY53" fmla="*/ 593148 h 2239876"/>
            <a:gd name="connsiteX54" fmla="*/ 558651 w 3774005"/>
            <a:gd name="connsiteY54" fmla="*/ 575830 h 2239876"/>
            <a:gd name="connsiteX55" fmla="*/ 571640 w 3774005"/>
            <a:gd name="connsiteY55" fmla="*/ 567171 h 2239876"/>
            <a:gd name="connsiteX56" fmla="*/ 584629 w 3774005"/>
            <a:gd name="connsiteY56" fmla="*/ 562841 h 2239876"/>
            <a:gd name="connsiteX57" fmla="*/ 610606 w 3774005"/>
            <a:gd name="connsiteY57" fmla="*/ 545523 h 2239876"/>
            <a:gd name="connsiteX58" fmla="*/ 619265 w 3774005"/>
            <a:gd name="connsiteY58" fmla="*/ 532535 h 2239876"/>
            <a:gd name="connsiteX59" fmla="*/ 640913 w 3774005"/>
            <a:gd name="connsiteY59" fmla="*/ 510887 h 2239876"/>
            <a:gd name="connsiteX60" fmla="*/ 666890 w 3774005"/>
            <a:gd name="connsiteY60" fmla="*/ 476250 h 2239876"/>
            <a:gd name="connsiteX61" fmla="*/ 679879 w 3774005"/>
            <a:gd name="connsiteY61" fmla="*/ 450273 h 2239876"/>
            <a:gd name="connsiteX62" fmla="*/ 692867 w 3774005"/>
            <a:gd name="connsiteY62" fmla="*/ 441614 h 2239876"/>
            <a:gd name="connsiteX63" fmla="*/ 714515 w 3774005"/>
            <a:gd name="connsiteY63" fmla="*/ 415637 h 2239876"/>
            <a:gd name="connsiteX64" fmla="*/ 723174 w 3774005"/>
            <a:gd name="connsiteY64" fmla="*/ 402648 h 2239876"/>
            <a:gd name="connsiteX65" fmla="*/ 749151 w 3774005"/>
            <a:gd name="connsiteY65" fmla="*/ 385330 h 2239876"/>
            <a:gd name="connsiteX66" fmla="*/ 775129 w 3774005"/>
            <a:gd name="connsiteY66" fmla="*/ 368012 h 2239876"/>
            <a:gd name="connsiteX67" fmla="*/ 814095 w 3774005"/>
            <a:gd name="connsiteY67" fmla="*/ 337705 h 2239876"/>
            <a:gd name="connsiteX68" fmla="*/ 835742 w 3774005"/>
            <a:gd name="connsiteY68" fmla="*/ 320387 h 2239876"/>
            <a:gd name="connsiteX69" fmla="*/ 861720 w 3774005"/>
            <a:gd name="connsiteY69" fmla="*/ 303069 h 2239876"/>
            <a:gd name="connsiteX70" fmla="*/ 874708 w 3774005"/>
            <a:gd name="connsiteY70" fmla="*/ 298739 h 2239876"/>
            <a:gd name="connsiteX71" fmla="*/ 900685 w 3774005"/>
            <a:gd name="connsiteY71" fmla="*/ 285750 h 2239876"/>
            <a:gd name="connsiteX72" fmla="*/ 935322 w 3774005"/>
            <a:gd name="connsiteY72" fmla="*/ 268432 h 2239876"/>
            <a:gd name="connsiteX73" fmla="*/ 948310 w 3774005"/>
            <a:gd name="connsiteY73" fmla="*/ 259773 h 2239876"/>
            <a:gd name="connsiteX74" fmla="*/ 956970 w 3774005"/>
            <a:gd name="connsiteY74" fmla="*/ 251114 h 2239876"/>
            <a:gd name="connsiteX75" fmla="*/ 982947 w 3774005"/>
            <a:gd name="connsiteY75" fmla="*/ 242455 h 2239876"/>
            <a:gd name="connsiteX76" fmla="*/ 995935 w 3774005"/>
            <a:gd name="connsiteY76" fmla="*/ 233796 h 2239876"/>
            <a:gd name="connsiteX77" fmla="*/ 1013254 w 3774005"/>
            <a:gd name="connsiteY77" fmla="*/ 229466 h 2239876"/>
            <a:gd name="connsiteX78" fmla="*/ 1039231 w 3774005"/>
            <a:gd name="connsiteY78" fmla="*/ 216478 h 2239876"/>
            <a:gd name="connsiteX79" fmla="*/ 1052220 w 3774005"/>
            <a:gd name="connsiteY79" fmla="*/ 207819 h 2239876"/>
            <a:gd name="connsiteX80" fmla="*/ 1078197 w 3774005"/>
            <a:gd name="connsiteY80" fmla="*/ 199160 h 2239876"/>
            <a:gd name="connsiteX81" fmla="*/ 1108504 w 3774005"/>
            <a:gd name="connsiteY81" fmla="*/ 186171 h 2239876"/>
            <a:gd name="connsiteX82" fmla="*/ 1121492 w 3774005"/>
            <a:gd name="connsiteY82" fmla="*/ 177512 h 2239876"/>
            <a:gd name="connsiteX83" fmla="*/ 1147470 w 3774005"/>
            <a:gd name="connsiteY83" fmla="*/ 168853 h 2239876"/>
            <a:gd name="connsiteX84" fmla="*/ 1160458 w 3774005"/>
            <a:gd name="connsiteY84" fmla="*/ 164523 h 2239876"/>
            <a:gd name="connsiteX85" fmla="*/ 1186435 w 3774005"/>
            <a:gd name="connsiteY85" fmla="*/ 147205 h 2239876"/>
            <a:gd name="connsiteX86" fmla="*/ 1225401 w 3774005"/>
            <a:gd name="connsiteY86" fmla="*/ 134216 h 2239876"/>
            <a:gd name="connsiteX87" fmla="*/ 1238390 w 3774005"/>
            <a:gd name="connsiteY87" fmla="*/ 125557 h 2239876"/>
            <a:gd name="connsiteX88" fmla="*/ 1286015 w 3774005"/>
            <a:gd name="connsiteY88" fmla="*/ 112569 h 2239876"/>
            <a:gd name="connsiteX89" fmla="*/ 1329310 w 3774005"/>
            <a:gd name="connsiteY89" fmla="*/ 103910 h 2239876"/>
            <a:gd name="connsiteX90" fmla="*/ 1389924 w 3774005"/>
            <a:gd name="connsiteY90" fmla="*/ 99580 h 2239876"/>
            <a:gd name="connsiteX91" fmla="*/ 1415901 w 3774005"/>
            <a:gd name="connsiteY91" fmla="*/ 95250 h 2239876"/>
            <a:gd name="connsiteX92" fmla="*/ 1441879 w 3774005"/>
            <a:gd name="connsiteY92" fmla="*/ 86591 h 2239876"/>
            <a:gd name="connsiteX93" fmla="*/ 1454867 w 3774005"/>
            <a:gd name="connsiteY93" fmla="*/ 82262 h 2239876"/>
            <a:gd name="connsiteX94" fmla="*/ 1467856 w 3774005"/>
            <a:gd name="connsiteY94" fmla="*/ 77932 h 2239876"/>
            <a:gd name="connsiteX95" fmla="*/ 1489504 w 3774005"/>
            <a:gd name="connsiteY95" fmla="*/ 73603 h 2239876"/>
            <a:gd name="connsiteX96" fmla="*/ 1515481 w 3774005"/>
            <a:gd name="connsiteY96" fmla="*/ 64944 h 2239876"/>
            <a:gd name="connsiteX97" fmla="*/ 1554447 w 3774005"/>
            <a:gd name="connsiteY97" fmla="*/ 51955 h 2239876"/>
            <a:gd name="connsiteX98" fmla="*/ 1580424 w 3774005"/>
            <a:gd name="connsiteY98" fmla="*/ 43296 h 2239876"/>
            <a:gd name="connsiteX99" fmla="*/ 1615060 w 3774005"/>
            <a:gd name="connsiteY99" fmla="*/ 34637 h 2239876"/>
            <a:gd name="connsiteX100" fmla="*/ 1667015 w 3774005"/>
            <a:gd name="connsiteY100" fmla="*/ 17319 h 2239876"/>
            <a:gd name="connsiteX101" fmla="*/ 1701651 w 3774005"/>
            <a:gd name="connsiteY101" fmla="*/ 12989 h 2239876"/>
            <a:gd name="connsiteX102" fmla="*/ 1718970 w 3774005"/>
            <a:gd name="connsiteY102" fmla="*/ 8660 h 2239876"/>
            <a:gd name="connsiteX103" fmla="*/ 1866174 w 3774005"/>
            <a:gd name="connsiteY103" fmla="*/ 4330 h 2239876"/>
            <a:gd name="connsiteX104" fmla="*/ 1944106 w 3774005"/>
            <a:gd name="connsiteY104" fmla="*/ 0 h 2239876"/>
            <a:gd name="connsiteX105" fmla="*/ 2134606 w 3774005"/>
            <a:gd name="connsiteY105" fmla="*/ 4330 h 2239876"/>
            <a:gd name="connsiteX106" fmla="*/ 2234185 w 3774005"/>
            <a:gd name="connsiteY106" fmla="*/ 17319 h 2239876"/>
            <a:gd name="connsiteX107" fmla="*/ 2247174 w 3774005"/>
            <a:gd name="connsiteY107" fmla="*/ 21648 h 2239876"/>
            <a:gd name="connsiteX108" fmla="*/ 2329435 w 3774005"/>
            <a:gd name="connsiteY108" fmla="*/ 30307 h 2239876"/>
            <a:gd name="connsiteX109" fmla="*/ 2377060 w 3774005"/>
            <a:gd name="connsiteY109" fmla="*/ 43296 h 2239876"/>
            <a:gd name="connsiteX110" fmla="*/ 2390049 w 3774005"/>
            <a:gd name="connsiteY110" fmla="*/ 47625 h 2239876"/>
            <a:gd name="connsiteX111" fmla="*/ 2411697 w 3774005"/>
            <a:gd name="connsiteY111" fmla="*/ 51955 h 2239876"/>
            <a:gd name="connsiteX112" fmla="*/ 2463651 w 3774005"/>
            <a:gd name="connsiteY112" fmla="*/ 64944 h 2239876"/>
            <a:gd name="connsiteX113" fmla="*/ 2493958 w 3774005"/>
            <a:gd name="connsiteY113" fmla="*/ 77932 h 2239876"/>
            <a:gd name="connsiteX114" fmla="*/ 2524265 w 3774005"/>
            <a:gd name="connsiteY114" fmla="*/ 86591 h 2239876"/>
            <a:gd name="connsiteX115" fmla="*/ 2563231 w 3774005"/>
            <a:gd name="connsiteY115" fmla="*/ 99580 h 2239876"/>
            <a:gd name="connsiteX116" fmla="*/ 2576220 w 3774005"/>
            <a:gd name="connsiteY116" fmla="*/ 103910 h 2239876"/>
            <a:gd name="connsiteX117" fmla="*/ 2589208 w 3774005"/>
            <a:gd name="connsiteY117" fmla="*/ 112569 h 2239876"/>
            <a:gd name="connsiteX118" fmla="*/ 2615185 w 3774005"/>
            <a:gd name="connsiteY118" fmla="*/ 121228 h 2239876"/>
            <a:gd name="connsiteX119" fmla="*/ 2628174 w 3774005"/>
            <a:gd name="connsiteY119" fmla="*/ 125557 h 2239876"/>
            <a:gd name="connsiteX120" fmla="*/ 2641163 w 3774005"/>
            <a:gd name="connsiteY120" fmla="*/ 134216 h 2239876"/>
            <a:gd name="connsiteX121" fmla="*/ 2667140 w 3774005"/>
            <a:gd name="connsiteY121" fmla="*/ 142875 h 2239876"/>
            <a:gd name="connsiteX122" fmla="*/ 2680129 w 3774005"/>
            <a:gd name="connsiteY122" fmla="*/ 147205 h 2239876"/>
            <a:gd name="connsiteX123" fmla="*/ 2693117 w 3774005"/>
            <a:gd name="connsiteY123" fmla="*/ 151535 h 2239876"/>
            <a:gd name="connsiteX124" fmla="*/ 2706106 w 3774005"/>
            <a:gd name="connsiteY124" fmla="*/ 155864 h 2239876"/>
            <a:gd name="connsiteX125" fmla="*/ 2732083 w 3774005"/>
            <a:gd name="connsiteY125" fmla="*/ 168853 h 2239876"/>
            <a:gd name="connsiteX126" fmla="*/ 2758060 w 3774005"/>
            <a:gd name="connsiteY126" fmla="*/ 181841 h 2239876"/>
            <a:gd name="connsiteX127" fmla="*/ 2792697 w 3774005"/>
            <a:gd name="connsiteY127" fmla="*/ 199160 h 2239876"/>
            <a:gd name="connsiteX128" fmla="*/ 2805685 w 3774005"/>
            <a:gd name="connsiteY128" fmla="*/ 203489 h 2239876"/>
            <a:gd name="connsiteX129" fmla="*/ 2827333 w 3774005"/>
            <a:gd name="connsiteY129" fmla="*/ 220807 h 2239876"/>
            <a:gd name="connsiteX130" fmla="*/ 2840322 w 3774005"/>
            <a:gd name="connsiteY130" fmla="*/ 225137 h 2239876"/>
            <a:gd name="connsiteX131" fmla="*/ 2866299 w 3774005"/>
            <a:gd name="connsiteY131" fmla="*/ 242455 h 2239876"/>
            <a:gd name="connsiteX132" fmla="*/ 2892276 w 3774005"/>
            <a:gd name="connsiteY132" fmla="*/ 255444 h 2239876"/>
            <a:gd name="connsiteX133" fmla="*/ 2900935 w 3774005"/>
            <a:gd name="connsiteY133" fmla="*/ 268432 h 2239876"/>
            <a:gd name="connsiteX134" fmla="*/ 2913924 w 3774005"/>
            <a:gd name="connsiteY134" fmla="*/ 272762 h 2239876"/>
            <a:gd name="connsiteX135" fmla="*/ 2931242 w 3774005"/>
            <a:gd name="connsiteY135" fmla="*/ 281421 h 2239876"/>
            <a:gd name="connsiteX136" fmla="*/ 2961549 w 3774005"/>
            <a:gd name="connsiteY136" fmla="*/ 316057 h 2239876"/>
            <a:gd name="connsiteX137" fmla="*/ 2983197 w 3774005"/>
            <a:gd name="connsiteY137" fmla="*/ 337705 h 2239876"/>
            <a:gd name="connsiteX138" fmla="*/ 3004845 w 3774005"/>
            <a:gd name="connsiteY138" fmla="*/ 355023 h 2239876"/>
            <a:gd name="connsiteX139" fmla="*/ 3013504 w 3774005"/>
            <a:gd name="connsiteY139" fmla="*/ 368012 h 2239876"/>
            <a:gd name="connsiteX140" fmla="*/ 3026492 w 3774005"/>
            <a:gd name="connsiteY140" fmla="*/ 372341 h 2239876"/>
            <a:gd name="connsiteX141" fmla="*/ 3030822 w 3774005"/>
            <a:gd name="connsiteY141" fmla="*/ 385330 h 2239876"/>
            <a:gd name="connsiteX142" fmla="*/ 3048140 w 3774005"/>
            <a:gd name="connsiteY142" fmla="*/ 389660 h 2239876"/>
            <a:gd name="connsiteX143" fmla="*/ 3065458 w 3774005"/>
            <a:gd name="connsiteY143" fmla="*/ 398319 h 2239876"/>
            <a:gd name="connsiteX144" fmla="*/ 3074117 w 3774005"/>
            <a:gd name="connsiteY144" fmla="*/ 411307 h 2239876"/>
            <a:gd name="connsiteX145" fmla="*/ 3087106 w 3774005"/>
            <a:gd name="connsiteY145" fmla="*/ 415637 h 2239876"/>
            <a:gd name="connsiteX146" fmla="*/ 3113083 w 3774005"/>
            <a:gd name="connsiteY146" fmla="*/ 432955 h 2239876"/>
            <a:gd name="connsiteX147" fmla="*/ 3113083 w 3774005"/>
            <a:gd name="connsiteY147" fmla="*/ 432955 h 2239876"/>
            <a:gd name="connsiteX148" fmla="*/ 3126072 w 3774005"/>
            <a:gd name="connsiteY148" fmla="*/ 445944 h 2239876"/>
            <a:gd name="connsiteX149" fmla="*/ 3134731 w 3774005"/>
            <a:gd name="connsiteY149" fmla="*/ 458932 h 2239876"/>
            <a:gd name="connsiteX150" fmla="*/ 3160708 w 3774005"/>
            <a:gd name="connsiteY150" fmla="*/ 471921 h 2239876"/>
            <a:gd name="connsiteX151" fmla="*/ 3186685 w 3774005"/>
            <a:gd name="connsiteY151" fmla="*/ 489239 h 2239876"/>
            <a:gd name="connsiteX152" fmla="*/ 3195345 w 3774005"/>
            <a:gd name="connsiteY152" fmla="*/ 497898 h 2239876"/>
            <a:gd name="connsiteX153" fmla="*/ 3204004 w 3774005"/>
            <a:gd name="connsiteY153" fmla="*/ 510887 h 2239876"/>
            <a:gd name="connsiteX154" fmla="*/ 3216992 w 3774005"/>
            <a:gd name="connsiteY154" fmla="*/ 515216 h 2239876"/>
            <a:gd name="connsiteX155" fmla="*/ 3251629 w 3774005"/>
            <a:gd name="connsiteY155" fmla="*/ 545523 h 2239876"/>
            <a:gd name="connsiteX156" fmla="*/ 3264617 w 3774005"/>
            <a:gd name="connsiteY156" fmla="*/ 554182 h 2239876"/>
            <a:gd name="connsiteX157" fmla="*/ 3286265 w 3774005"/>
            <a:gd name="connsiteY157" fmla="*/ 575830 h 2239876"/>
            <a:gd name="connsiteX158" fmla="*/ 3307913 w 3774005"/>
            <a:gd name="connsiteY158" fmla="*/ 601807 h 2239876"/>
            <a:gd name="connsiteX159" fmla="*/ 3320901 w 3774005"/>
            <a:gd name="connsiteY159" fmla="*/ 610466 h 2239876"/>
            <a:gd name="connsiteX160" fmla="*/ 3329560 w 3774005"/>
            <a:gd name="connsiteY160" fmla="*/ 623455 h 2239876"/>
            <a:gd name="connsiteX161" fmla="*/ 3338220 w 3774005"/>
            <a:gd name="connsiteY161" fmla="*/ 632114 h 2239876"/>
            <a:gd name="connsiteX162" fmla="*/ 3355538 w 3774005"/>
            <a:gd name="connsiteY162" fmla="*/ 653762 h 2239876"/>
            <a:gd name="connsiteX163" fmla="*/ 3368526 w 3774005"/>
            <a:gd name="connsiteY163" fmla="*/ 675410 h 2239876"/>
            <a:gd name="connsiteX164" fmla="*/ 3390174 w 3774005"/>
            <a:gd name="connsiteY164" fmla="*/ 701387 h 2239876"/>
            <a:gd name="connsiteX165" fmla="*/ 3403163 w 3774005"/>
            <a:gd name="connsiteY165" fmla="*/ 723035 h 2239876"/>
            <a:gd name="connsiteX166" fmla="*/ 3433470 w 3774005"/>
            <a:gd name="connsiteY166" fmla="*/ 762000 h 2239876"/>
            <a:gd name="connsiteX167" fmla="*/ 3455117 w 3774005"/>
            <a:gd name="connsiteY167" fmla="*/ 800966 h 2239876"/>
            <a:gd name="connsiteX168" fmla="*/ 3463776 w 3774005"/>
            <a:gd name="connsiteY168" fmla="*/ 813955 h 2239876"/>
            <a:gd name="connsiteX169" fmla="*/ 3472435 w 3774005"/>
            <a:gd name="connsiteY169" fmla="*/ 826944 h 2239876"/>
            <a:gd name="connsiteX170" fmla="*/ 3481095 w 3774005"/>
            <a:gd name="connsiteY170" fmla="*/ 835603 h 2239876"/>
            <a:gd name="connsiteX171" fmla="*/ 3485424 w 3774005"/>
            <a:gd name="connsiteY171" fmla="*/ 848591 h 2239876"/>
            <a:gd name="connsiteX172" fmla="*/ 3498413 w 3774005"/>
            <a:gd name="connsiteY172" fmla="*/ 857250 h 2239876"/>
            <a:gd name="connsiteX173" fmla="*/ 3507072 w 3774005"/>
            <a:gd name="connsiteY173" fmla="*/ 865910 h 2239876"/>
            <a:gd name="connsiteX174" fmla="*/ 3524390 w 3774005"/>
            <a:gd name="connsiteY174" fmla="*/ 891887 h 2239876"/>
            <a:gd name="connsiteX175" fmla="*/ 3528720 w 3774005"/>
            <a:gd name="connsiteY175" fmla="*/ 909205 h 2239876"/>
            <a:gd name="connsiteX176" fmla="*/ 3533049 w 3774005"/>
            <a:gd name="connsiteY176" fmla="*/ 922194 h 2239876"/>
            <a:gd name="connsiteX177" fmla="*/ 3550367 w 3774005"/>
            <a:gd name="connsiteY177" fmla="*/ 948171 h 2239876"/>
            <a:gd name="connsiteX178" fmla="*/ 3554697 w 3774005"/>
            <a:gd name="connsiteY178" fmla="*/ 961160 h 2239876"/>
            <a:gd name="connsiteX179" fmla="*/ 3572015 w 3774005"/>
            <a:gd name="connsiteY179" fmla="*/ 987137 h 2239876"/>
            <a:gd name="connsiteX180" fmla="*/ 3580674 w 3774005"/>
            <a:gd name="connsiteY180" fmla="*/ 1000125 h 2239876"/>
            <a:gd name="connsiteX181" fmla="*/ 3593663 w 3774005"/>
            <a:gd name="connsiteY181" fmla="*/ 1026103 h 2239876"/>
            <a:gd name="connsiteX182" fmla="*/ 3610981 w 3774005"/>
            <a:gd name="connsiteY182" fmla="*/ 1052080 h 2239876"/>
            <a:gd name="connsiteX183" fmla="*/ 3623970 w 3774005"/>
            <a:gd name="connsiteY183" fmla="*/ 1073728 h 2239876"/>
            <a:gd name="connsiteX184" fmla="*/ 3636958 w 3774005"/>
            <a:gd name="connsiteY184" fmla="*/ 1104035 h 2239876"/>
            <a:gd name="connsiteX185" fmla="*/ 3645617 w 3774005"/>
            <a:gd name="connsiteY185" fmla="*/ 1117023 h 2239876"/>
            <a:gd name="connsiteX186" fmla="*/ 3654276 w 3774005"/>
            <a:gd name="connsiteY186" fmla="*/ 1134341 h 2239876"/>
            <a:gd name="connsiteX187" fmla="*/ 3658606 w 3774005"/>
            <a:gd name="connsiteY187" fmla="*/ 1147330 h 2239876"/>
            <a:gd name="connsiteX188" fmla="*/ 3675924 w 3774005"/>
            <a:gd name="connsiteY188" fmla="*/ 1173307 h 2239876"/>
            <a:gd name="connsiteX189" fmla="*/ 3684583 w 3774005"/>
            <a:gd name="connsiteY189" fmla="*/ 1203614 h 2239876"/>
            <a:gd name="connsiteX190" fmla="*/ 3693242 w 3774005"/>
            <a:gd name="connsiteY190" fmla="*/ 1216603 h 2239876"/>
            <a:gd name="connsiteX191" fmla="*/ 3697572 w 3774005"/>
            <a:gd name="connsiteY191" fmla="*/ 1233921 h 2239876"/>
            <a:gd name="connsiteX192" fmla="*/ 3710560 w 3774005"/>
            <a:gd name="connsiteY192" fmla="*/ 1272887 h 2239876"/>
            <a:gd name="connsiteX193" fmla="*/ 3719220 w 3774005"/>
            <a:gd name="connsiteY193" fmla="*/ 1316182 h 2239876"/>
            <a:gd name="connsiteX194" fmla="*/ 3727879 w 3774005"/>
            <a:gd name="connsiteY194" fmla="*/ 1342160 h 2239876"/>
            <a:gd name="connsiteX195" fmla="*/ 3736538 w 3774005"/>
            <a:gd name="connsiteY195" fmla="*/ 1372466 h 2239876"/>
            <a:gd name="connsiteX196" fmla="*/ 3740867 w 3774005"/>
            <a:gd name="connsiteY196" fmla="*/ 1424421 h 2239876"/>
            <a:gd name="connsiteX197" fmla="*/ 3745197 w 3774005"/>
            <a:gd name="connsiteY197" fmla="*/ 1437410 h 2239876"/>
            <a:gd name="connsiteX198" fmla="*/ 3749526 w 3774005"/>
            <a:gd name="connsiteY198" fmla="*/ 1467716 h 2239876"/>
            <a:gd name="connsiteX199" fmla="*/ 3753856 w 3774005"/>
            <a:gd name="connsiteY199" fmla="*/ 1493694 h 2239876"/>
            <a:gd name="connsiteX200" fmla="*/ 3758185 w 3774005"/>
            <a:gd name="connsiteY200" fmla="*/ 1749137 h 2239876"/>
            <a:gd name="connsiteX201" fmla="*/ 3762515 w 3774005"/>
            <a:gd name="connsiteY201" fmla="*/ 1762125 h 2239876"/>
            <a:gd name="connsiteX202" fmla="*/ 3766845 w 3774005"/>
            <a:gd name="connsiteY202" fmla="*/ 1779444 h 2239876"/>
            <a:gd name="connsiteX203" fmla="*/ 3766845 w 3774005"/>
            <a:gd name="connsiteY203" fmla="*/ 1922319 h 2239876"/>
            <a:gd name="connsiteX204" fmla="*/ 3753856 w 3774005"/>
            <a:gd name="connsiteY204" fmla="*/ 1948296 h 2239876"/>
            <a:gd name="connsiteX205" fmla="*/ 3740867 w 3774005"/>
            <a:gd name="connsiteY205" fmla="*/ 1974273 h 2239876"/>
            <a:gd name="connsiteX206" fmla="*/ 3727879 w 3774005"/>
            <a:gd name="connsiteY206" fmla="*/ 1978603 h 2239876"/>
            <a:gd name="connsiteX207" fmla="*/ 3719220 w 3774005"/>
            <a:gd name="connsiteY207" fmla="*/ 1991591 h 2239876"/>
            <a:gd name="connsiteX208" fmla="*/ 3710560 w 3774005"/>
            <a:gd name="connsiteY208" fmla="*/ 2000250 h 2239876"/>
            <a:gd name="connsiteX209" fmla="*/ 3706231 w 3774005"/>
            <a:gd name="connsiteY209" fmla="*/ 2013239 h 2239876"/>
            <a:gd name="connsiteX210" fmla="*/ 3675924 w 3774005"/>
            <a:gd name="connsiteY210" fmla="*/ 2030557 h 2239876"/>
            <a:gd name="connsiteX211" fmla="*/ 3667265 w 3774005"/>
            <a:gd name="connsiteY211" fmla="*/ 2043546 h 2239876"/>
            <a:gd name="connsiteX212" fmla="*/ 3641288 w 3774005"/>
            <a:gd name="connsiteY212" fmla="*/ 2052205 h 2239876"/>
            <a:gd name="connsiteX213" fmla="*/ 3615310 w 3774005"/>
            <a:gd name="connsiteY213" fmla="*/ 2065194 h 2239876"/>
            <a:gd name="connsiteX214" fmla="*/ 3585004 w 3774005"/>
            <a:gd name="connsiteY214" fmla="*/ 2078182 h 2239876"/>
            <a:gd name="connsiteX215" fmla="*/ 3572015 w 3774005"/>
            <a:gd name="connsiteY215" fmla="*/ 2086841 h 2239876"/>
            <a:gd name="connsiteX216" fmla="*/ 3546038 w 3774005"/>
            <a:gd name="connsiteY216" fmla="*/ 2095500 h 2239876"/>
            <a:gd name="connsiteX217" fmla="*/ 3533049 w 3774005"/>
            <a:gd name="connsiteY217" fmla="*/ 2099830 h 2239876"/>
            <a:gd name="connsiteX218" fmla="*/ 3502742 w 3774005"/>
            <a:gd name="connsiteY218" fmla="*/ 2108489 h 2239876"/>
            <a:gd name="connsiteX219" fmla="*/ 3416151 w 3774005"/>
            <a:gd name="connsiteY219" fmla="*/ 2112819 h 2239876"/>
            <a:gd name="connsiteX220" fmla="*/ 3372856 w 3774005"/>
            <a:gd name="connsiteY220" fmla="*/ 2117148 h 2239876"/>
            <a:gd name="connsiteX221" fmla="*/ 3191015 w 3774005"/>
            <a:gd name="connsiteY221" fmla="*/ 2125807 h 2239876"/>
            <a:gd name="connsiteX222" fmla="*/ 3017833 w 3774005"/>
            <a:gd name="connsiteY222" fmla="*/ 2125807 h 2239876"/>
            <a:gd name="connsiteX223" fmla="*/ 2857640 w 3774005"/>
            <a:gd name="connsiteY223" fmla="*/ 2117148 h 2239876"/>
            <a:gd name="connsiteX224" fmla="*/ 2797026 w 3774005"/>
            <a:gd name="connsiteY224" fmla="*/ 2117148 h 2239876"/>
            <a:gd name="connsiteX225" fmla="*/ 2597867 w 3774005"/>
            <a:gd name="connsiteY225" fmla="*/ 2112819 h 2239876"/>
            <a:gd name="connsiteX226" fmla="*/ 2541583 w 3774005"/>
            <a:gd name="connsiteY226" fmla="*/ 2108489 h 2239876"/>
            <a:gd name="connsiteX227" fmla="*/ 2429015 w 3774005"/>
            <a:gd name="connsiteY227" fmla="*/ 2104160 h 2239876"/>
            <a:gd name="connsiteX228" fmla="*/ 2407367 w 3774005"/>
            <a:gd name="connsiteY228" fmla="*/ 2099830 h 2239876"/>
            <a:gd name="connsiteX229" fmla="*/ 2359742 w 3774005"/>
            <a:gd name="connsiteY229" fmla="*/ 2095500 h 2239876"/>
            <a:gd name="connsiteX230" fmla="*/ 2286140 w 3774005"/>
            <a:gd name="connsiteY230" fmla="*/ 2104160 h 2239876"/>
            <a:gd name="connsiteX231" fmla="*/ 2260163 w 3774005"/>
            <a:gd name="connsiteY231" fmla="*/ 2112819 h 2239876"/>
            <a:gd name="connsiteX232" fmla="*/ 2234185 w 3774005"/>
            <a:gd name="connsiteY232" fmla="*/ 2121478 h 2239876"/>
            <a:gd name="connsiteX233" fmla="*/ 2221197 w 3774005"/>
            <a:gd name="connsiteY233" fmla="*/ 2125807 h 2239876"/>
            <a:gd name="connsiteX234" fmla="*/ 2208208 w 3774005"/>
            <a:gd name="connsiteY234" fmla="*/ 2134466 h 2239876"/>
            <a:gd name="connsiteX235" fmla="*/ 2199549 w 3774005"/>
            <a:gd name="connsiteY235" fmla="*/ 2147455 h 2239876"/>
            <a:gd name="connsiteX236" fmla="*/ 2173572 w 3774005"/>
            <a:gd name="connsiteY236" fmla="*/ 2164773 h 2239876"/>
            <a:gd name="connsiteX237" fmla="*/ 2160583 w 3774005"/>
            <a:gd name="connsiteY237" fmla="*/ 2173432 h 2239876"/>
            <a:gd name="connsiteX238" fmla="*/ 2130276 w 3774005"/>
            <a:gd name="connsiteY238" fmla="*/ 2195080 h 2239876"/>
            <a:gd name="connsiteX239" fmla="*/ 2095640 w 3774005"/>
            <a:gd name="connsiteY239" fmla="*/ 2208069 h 2239876"/>
            <a:gd name="connsiteX240" fmla="*/ 2069663 w 3774005"/>
            <a:gd name="connsiteY240" fmla="*/ 2216728 h 2239876"/>
            <a:gd name="connsiteX241" fmla="*/ 2039356 w 3774005"/>
            <a:gd name="connsiteY241" fmla="*/ 2229716 h 2239876"/>
            <a:gd name="connsiteX242" fmla="*/ 2000390 w 3774005"/>
            <a:gd name="connsiteY242" fmla="*/ 2238375 h 2239876"/>
            <a:gd name="connsiteX243" fmla="*/ 1918129 w 3774005"/>
            <a:gd name="connsiteY243" fmla="*/ 2234046 h 2239876"/>
            <a:gd name="connsiteX244" fmla="*/ 1905140 w 3774005"/>
            <a:gd name="connsiteY244" fmla="*/ 2229716 h 2239876"/>
            <a:gd name="connsiteX245" fmla="*/ 1887822 w 3774005"/>
            <a:gd name="connsiteY245" fmla="*/ 2225387 h 2239876"/>
            <a:gd name="connsiteX246" fmla="*/ 1848856 w 3774005"/>
            <a:gd name="connsiteY246" fmla="*/ 2212398 h 2239876"/>
            <a:gd name="connsiteX247" fmla="*/ 1835867 w 3774005"/>
            <a:gd name="connsiteY247" fmla="*/ 2203739 h 2239876"/>
            <a:gd name="connsiteX248" fmla="*/ 1822879 w 3774005"/>
            <a:gd name="connsiteY248" fmla="*/ 2199410 h 2239876"/>
            <a:gd name="connsiteX249" fmla="*/ 1814220 w 3774005"/>
            <a:gd name="connsiteY249" fmla="*/ 2190750 h 2239876"/>
            <a:gd name="connsiteX250" fmla="*/ 1796901 w 3774005"/>
            <a:gd name="connsiteY250" fmla="*/ 2186421 h 2239876"/>
            <a:gd name="connsiteX251" fmla="*/ 1770924 w 3774005"/>
            <a:gd name="connsiteY251" fmla="*/ 2177762 h 2239876"/>
            <a:gd name="connsiteX252" fmla="*/ 1757935 w 3774005"/>
            <a:gd name="connsiteY252" fmla="*/ 2173432 h 2239876"/>
            <a:gd name="connsiteX253" fmla="*/ 1744947 w 3774005"/>
            <a:gd name="connsiteY253" fmla="*/ 2169103 h 2239876"/>
            <a:gd name="connsiteX254" fmla="*/ 1718970 w 3774005"/>
            <a:gd name="connsiteY254" fmla="*/ 2151785 h 2239876"/>
            <a:gd name="connsiteX255" fmla="*/ 1680004 w 3774005"/>
            <a:gd name="connsiteY255" fmla="*/ 2138796 h 2239876"/>
            <a:gd name="connsiteX256" fmla="*/ 1597742 w 3774005"/>
            <a:gd name="connsiteY256" fmla="*/ 2130137 h 2239876"/>
            <a:gd name="connsiteX257" fmla="*/ 1493833 w 3774005"/>
            <a:gd name="connsiteY257" fmla="*/ 2134466 h 2239876"/>
            <a:gd name="connsiteX258" fmla="*/ 1463526 w 3774005"/>
            <a:gd name="connsiteY258" fmla="*/ 2138796 h 2239876"/>
            <a:gd name="connsiteX259" fmla="*/ 1394254 w 3774005"/>
            <a:gd name="connsiteY259" fmla="*/ 2143125 h 2239876"/>
            <a:gd name="connsiteX260" fmla="*/ 1034901 w 3774005"/>
            <a:gd name="connsiteY260" fmla="*/ 2143125 h 2239876"/>
            <a:gd name="connsiteX261" fmla="*/ 995935 w 3774005"/>
            <a:gd name="connsiteY261" fmla="*/ 2138796 h 2239876"/>
            <a:gd name="connsiteX262" fmla="*/ 879038 w 3774005"/>
            <a:gd name="connsiteY262" fmla="*/ 2130137 h 2239876"/>
            <a:gd name="connsiteX263" fmla="*/ 861720 w 3774005"/>
            <a:gd name="connsiteY263" fmla="*/ 2125807 h 2239876"/>
            <a:gd name="connsiteX264" fmla="*/ 727504 w 3774005"/>
            <a:gd name="connsiteY264" fmla="*/ 2117148 h 2239876"/>
            <a:gd name="connsiteX265" fmla="*/ 476390 w 3774005"/>
            <a:gd name="connsiteY265" fmla="*/ 2108489 h 2239876"/>
            <a:gd name="connsiteX266" fmla="*/ 311867 w 3774005"/>
            <a:gd name="connsiteY266" fmla="*/ 2104160 h 2239876"/>
            <a:gd name="connsiteX267" fmla="*/ 246924 w 3774005"/>
            <a:gd name="connsiteY267" fmla="*/ 2095500 h 2239876"/>
            <a:gd name="connsiteX268" fmla="*/ 229606 w 3774005"/>
            <a:gd name="connsiteY268" fmla="*/ 2086841 h 2239876"/>
            <a:gd name="connsiteX269" fmla="*/ 216617 w 3774005"/>
            <a:gd name="connsiteY269" fmla="*/ 2082512 h 2239876"/>
            <a:gd name="connsiteX270" fmla="*/ 186310 w 3774005"/>
            <a:gd name="connsiteY270" fmla="*/ 2060864 h 2239876"/>
            <a:gd name="connsiteX271" fmla="*/ 173322 w 3774005"/>
            <a:gd name="connsiteY271" fmla="*/ 2052205 h 2239876"/>
            <a:gd name="connsiteX272" fmla="*/ 160333 w 3774005"/>
            <a:gd name="connsiteY272" fmla="*/ 2047875 h 2239876"/>
            <a:gd name="connsiteX273" fmla="*/ 134356 w 3774005"/>
            <a:gd name="connsiteY273" fmla="*/ 2034887 h 2239876"/>
            <a:gd name="connsiteX274" fmla="*/ 125697 w 3774005"/>
            <a:gd name="connsiteY274" fmla="*/ 2021898 h 2239876"/>
            <a:gd name="connsiteX275" fmla="*/ 95390 w 3774005"/>
            <a:gd name="connsiteY275" fmla="*/ 2004580 h 2239876"/>
            <a:gd name="connsiteX276" fmla="*/ 86731 w 3774005"/>
            <a:gd name="connsiteY276" fmla="*/ 1991591 h 2239876"/>
            <a:gd name="connsiteX277" fmla="*/ 73742 w 3774005"/>
            <a:gd name="connsiteY277" fmla="*/ 1987262 h 2239876"/>
            <a:gd name="connsiteX278" fmla="*/ 69413 w 3774005"/>
            <a:gd name="connsiteY278" fmla="*/ 1974273 h 2239876"/>
            <a:gd name="connsiteX279" fmla="*/ 60754 w 3774005"/>
            <a:gd name="connsiteY279" fmla="*/ 1961285 h 2239876"/>
            <a:gd name="connsiteX280" fmla="*/ 47765 w 3774005"/>
            <a:gd name="connsiteY280" fmla="*/ 1956955 h 2239876"/>
            <a:gd name="connsiteX281" fmla="*/ 34776 w 3774005"/>
            <a:gd name="connsiteY281" fmla="*/ 1948296 h 2239876"/>
            <a:gd name="connsiteX282" fmla="*/ 21788 w 3774005"/>
            <a:gd name="connsiteY282" fmla="*/ 1922319 h 2239876"/>
            <a:gd name="connsiteX283" fmla="*/ 8799 w 3774005"/>
            <a:gd name="connsiteY283" fmla="*/ 1896341 h 2239876"/>
            <a:gd name="connsiteX284" fmla="*/ 8799 w 3774005"/>
            <a:gd name="connsiteY284" fmla="*/ 1861705 h 2239876"/>
            <a:gd name="connsiteX285" fmla="*/ 21788 w 3774005"/>
            <a:gd name="connsiteY285" fmla="*/ 1853046 h 2239876"/>
            <a:gd name="connsiteX286" fmla="*/ 21788 w 3774005"/>
            <a:gd name="connsiteY286" fmla="*/ 1866035 h 22398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  <a:cxn ang="0">
              <a:pos x="connsiteX277" y="connsiteY277"/>
            </a:cxn>
            <a:cxn ang="0">
              <a:pos x="connsiteX278" y="connsiteY278"/>
            </a:cxn>
            <a:cxn ang="0">
              <a:pos x="connsiteX279" y="connsiteY279"/>
            </a:cxn>
            <a:cxn ang="0">
              <a:pos x="connsiteX280" y="connsiteY280"/>
            </a:cxn>
            <a:cxn ang="0">
              <a:pos x="connsiteX281" y="connsiteY281"/>
            </a:cxn>
            <a:cxn ang="0">
              <a:pos x="connsiteX282" y="connsiteY282"/>
            </a:cxn>
            <a:cxn ang="0">
              <a:pos x="connsiteX283" y="connsiteY283"/>
            </a:cxn>
            <a:cxn ang="0">
              <a:pos x="connsiteX284" y="connsiteY284"/>
            </a:cxn>
            <a:cxn ang="0">
              <a:pos x="connsiteX285" y="connsiteY285"/>
            </a:cxn>
            <a:cxn ang="0">
              <a:pos x="connsiteX286" y="connsiteY286"/>
            </a:cxn>
          </a:cxnLst>
          <a:rect l="l" t="t" r="r" b="b"/>
          <a:pathLst>
            <a:path w="3774005" h="2239876">
              <a:moveTo>
                <a:pt x="21788" y="1866035"/>
              </a:moveTo>
              <a:lnTo>
                <a:pt x="21788" y="1866035"/>
              </a:lnTo>
              <a:cubicBezTo>
                <a:pt x="20345" y="1850160"/>
                <a:pt x="19044" y="1834271"/>
                <a:pt x="17458" y="1818410"/>
              </a:cubicBezTo>
              <a:cubicBezTo>
                <a:pt x="16158" y="1805406"/>
                <a:pt x="13129" y="1792513"/>
                <a:pt x="13129" y="1779444"/>
              </a:cubicBezTo>
              <a:cubicBezTo>
                <a:pt x="13129" y="1743335"/>
                <a:pt x="14974" y="1707228"/>
                <a:pt x="17458" y="1671205"/>
              </a:cubicBezTo>
              <a:cubicBezTo>
                <a:pt x="17867" y="1665269"/>
                <a:pt x="20078" y="1659586"/>
                <a:pt x="21788" y="1653887"/>
              </a:cubicBezTo>
              <a:cubicBezTo>
                <a:pt x="27760" y="1633981"/>
                <a:pt x="25772" y="1629917"/>
                <a:pt x="39106" y="1619250"/>
              </a:cubicBezTo>
              <a:cubicBezTo>
                <a:pt x="43169" y="1615999"/>
                <a:pt x="47765" y="1613477"/>
                <a:pt x="52095" y="1610591"/>
              </a:cubicBezTo>
              <a:cubicBezTo>
                <a:pt x="60608" y="1597822"/>
                <a:pt x="61244" y="1595030"/>
                <a:pt x="73742" y="1584614"/>
              </a:cubicBezTo>
              <a:cubicBezTo>
                <a:pt x="77739" y="1581283"/>
                <a:pt x="82733" y="1579286"/>
                <a:pt x="86731" y="1575955"/>
              </a:cubicBezTo>
              <a:cubicBezTo>
                <a:pt x="91435" y="1572035"/>
                <a:pt x="95800" y="1567670"/>
                <a:pt x="99720" y="1562966"/>
              </a:cubicBezTo>
              <a:cubicBezTo>
                <a:pt x="103051" y="1558969"/>
                <a:pt x="104316" y="1553229"/>
                <a:pt x="108379" y="1549978"/>
              </a:cubicBezTo>
              <a:cubicBezTo>
                <a:pt x="111943" y="1547127"/>
                <a:pt x="117038" y="1547091"/>
                <a:pt x="121367" y="1545648"/>
              </a:cubicBezTo>
              <a:cubicBezTo>
                <a:pt x="137163" y="1498268"/>
                <a:pt x="111968" y="1570044"/>
                <a:pt x="134356" y="1519671"/>
              </a:cubicBezTo>
              <a:cubicBezTo>
                <a:pt x="138063" y="1511330"/>
                <a:pt x="137952" y="1501289"/>
                <a:pt x="143015" y="1493694"/>
              </a:cubicBezTo>
              <a:cubicBezTo>
                <a:pt x="167833" y="1456465"/>
                <a:pt x="138076" y="1503571"/>
                <a:pt x="156004" y="1467716"/>
              </a:cubicBezTo>
              <a:cubicBezTo>
                <a:pt x="158331" y="1463062"/>
                <a:pt x="161777" y="1459057"/>
                <a:pt x="164663" y="1454728"/>
              </a:cubicBezTo>
              <a:lnTo>
                <a:pt x="177651" y="1415762"/>
              </a:lnTo>
              <a:lnTo>
                <a:pt x="181981" y="1402773"/>
              </a:lnTo>
              <a:cubicBezTo>
                <a:pt x="180538" y="1375353"/>
                <a:pt x="180030" y="1347867"/>
                <a:pt x="177651" y="1320512"/>
              </a:cubicBezTo>
              <a:cubicBezTo>
                <a:pt x="177136" y="1314584"/>
                <a:pt x="174386" y="1309048"/>
                <a:pt x="173322" y="1303194"/>
              </a:cubicBezTo>
              <a:cubicBezTo>
                <a:pt x="171497" y="1293154"/>
                <a:pt x="170435" y="1282989"/>
                <a:pt x="168992" y="1272887"/>
              </a:cubicBezTo>
              <a:cubicBezTo>
                <a:pt x="171234" y="1228052"/>
                <a:pt x="168280" y="1202131"/>
                <a:pt x="177651" y="1164648"/>
              </a:cubicBezTo>
              <a:cubicBezTo>
                <a:pt x="178758" y="1160221"/>
                <a:pt x="179633" y="1155573"/>
                <a:pt x="181981" y="1151660"/>
              </a:cubicBezTo>
              <a:cubicBezTo>
                <a:pt x="184081" y="1148160"/>
                <a:pt x="187754" y="1145887"/>
                <a:pt x="190640" y="1143000"/>
              </a:cubicBezTo>
              <a:lnTo>
                <a:pt x="203629" y="1104035"/>
              </a:lnTo>
              <a:cubicBezTo>
                <a:pt x="204920" y="1100162"/>
                <a:pt x="209402" y="1098262"/>
                <a:pt x="212288" y="1095375"/>
              </a:cubicBezTo>
              <a:cubicBezTo>
                <a:pt x="213731" y="1091046"/>
                <a:pt x="214576" y="1086469"/>
                <a:pt x="216617" y="1082387"/>
              </a:cubicBezTo>
              <a:cubicBezTo>
                <a:pt x="218944" y="1077733"/>
                <a:pt x="223163" y="1074153"/>
                <a:pt x="225276" y="1069398"/>
              </a:cubicBezTo>
              <a:cubicBezTo>
                <a:pt x="241195" y="1033580"/>
                <a:pt x="224811" y="1052544"/>
                <a:pt x="242595" y="1034762"/>
              </a:cubicBezTo>
              <a:cubicBezTo>
                <a:pt x="244038" y="1028989"/>
                <a:pt x="244263" y="1022766"/>
                <a:pt x="246924" y="1017444"/>
              </a:cubicBezTo>
              <a:cubicBezTo>
                <a:pt x="246929" y="1017435"/>
                <a:pt x="268568" y="984977"/>
                <a:pt x="272901" y="978478"/>
              </a:cubicBezTo>
              <a:cubicBezTo>
                <a:pt x="275787" y="974148"/>
                <a:pt x="281560" y="972705"/>
                <a:pt x="285890" y="969819"/>
              </a:cubicBezTo>
              <a:lnTo>
                <a:pt x="311867" y="930853"/>
              </a:lnTo>
              <a:cubicBezTo>
                <a:pt x="314753" y="926523"/>
                <a:pt x="318880" y="922801"/>
                <a:pt x="320526" y="917864"/>
              </a:cubicBezTo>
              <a:lnTo>
                <a:pt x="333515" y="878898"/>
              </a:lnTo>
              <a:cubicBezTo>
                <a:pt x="335161" y="873962"/>
                <a:pt x="342174" y="873125"/>
                <a:pt x="346504" y="870239"/>
              </a:cubicBezTo>
              <a:cubicBezTo>
                <a:pt x="350791" y="857378"/>
                <a:pt x="353531" y="841565"/>
                <a:pt x="363822" y="831273"/>
              </a:cubicBezTo>
              <a:cubicBezTo>
                <a:pt x="367501" y="827594"/>
                <a:pt x="372481" y="825500"/>
                <a:pt x="376810" y="822614"/>
              </a:cubicBezTo>
              <a:cubicBezTo>
                <a:pt x="383837" y="801536"/>
                <a:pt x="377746" y="815242"/>
                <a:pt x="394129" y="792307"/>
              </a:cubicBezTo>
              <a:cubicBezTo>
                <a:pt x="397153" y="788073"/>
                <a:pt x="399109" y="782998"/>
                <a:pt x="402788" y="779319"/>
              </a:cubicBezTo>
              <a:cubicBezTo>
                <a:pt x="406467" y="775640"/>
                <a:pt x="411447" y="773546"/>
                <a:pt x="415776" y="770660"/>
              </a:cubicBezTo>
              <a:cubicBezTo>
                <a:pt x="426659" y="738015"/>
                <a:pt x="411980" y="778251"/>
                <a:pt x="428765" y="744682"/>
              </a:cubicBezTo>
              <a:cubicBezTo>
                <a:pt x="430806" y="740600"/>
                <a:pt x="430879" y="735683"/>
                <a:pt x="433095" y="731694"/>
              </a:cubicBezTo>
              <a:cubicBezTo>
                <a:pt x="438149" y="722597"/>
                <a:pt x="444640" y="714375"/>
                <a:pt x="450413" y="705716"/>
              </a:cubicBezTo>
              <a:lnTo>
                <a:pt x="459072" y="692728"/>
              </a:lnTo>
              <a:cubicBezTo>
                <a:pt x="461958" y="684069"/>
                <a:pt x="462668" y="674345"/>
                <a:pt x="467731" y="666750"/>
              </a:cubicBezTo>
              <a:cubicBezTo>
                <a:pt x="470617" y="662421"/>
                <a:pt x="474063" y="658416"/>
                <a:pt x="476390" y="653762"/>
              </a:cubicBezTo>
              <a:cubicBezTo>
                <a:pt x="478431" y="649680"/>
                <a:pt x="477493" y="644000"/>
                <a:pt x="480720" y="640773"/>
              </a:cubicBezTo>
              <a:cubicBezTo>
                <a:pt x="483947" y="637546"/>
                <a:pt x="489379" y="637887"/>
                <a:pt x="493708" y="636444"/>
              </a:cubicBezTo>
              <a:cubicBezTo>
                <a:pt x="492265" y="632114"/>
                <a:pt x="486152" y="626682"/>
                <a:pt x="489379" y="623455"/>
              </a:cubicBezTo>
              <a:cubicBezTo>
                <a:pt x="495833" y="617001"/>
                <a:pt x="515356" y="614796"/>
                <a:pt x="515356" y="614796"/>
              </a:cubicBezTo>
              <a:cubicBezTo>
                <a:pt x="519686" y="611910"/>
                <a:pt x="525094" y="610200"/>
                <a:pt x="528345" y="606137"/>
              </a:cubicBezTo>
              <a:cubicBezTo>
                <a:pt x="531196" y="602573"/>
                <a:pt x="529447" y="596375"/>
                <a:pt x="532674" y="593148"/>
              </a:cubicBezTo>
              <a:cubicBezTo>
                <a:pt x="540033" y="585789"/>
                <a:pt x="549992" y="581603"/>
                <a:pt x="558651" y="575830"/>
              </a:cubicBezTo>
              <a:cubicBezTo>
                <a:pt x="562981" y="572944"/>
                <a:pt x="566704" y="568817"/>
                <a:pt x="571640" y="567171"/>
              </a:cubicBezTo>
              <a:cubicBezTo>
                <a:pt x="575970" y="565728"/>
                <a:pt x="580639" y="565057"/>
                <a:pt x="584629" y="562841"/>
              </a:cubicBezTo>
              <a:cubicBezTo>
                <a:pt x="593726" y="557787"/>
                <a:pt x="610606" y="545523"/>
                <a:pt x="610606" y="545523"/>
              </a:cubicBezTo>
              <a:cubicBezTo>
                <a:pt x="613492" y="541194"/>
                <a:pt x="615839" y="536451"/>
                <a:pt x="619265" y="532535"/>
              </a:cubicBezTo>
              <a:cubicBezTo>
                <a:pt x="625985" y="524855"/>
                <a:pt x="635252" y="519378"/>
                <a:pt x="640913" y="510887"/>
              </a:cubicBezTo>
              <a:cubicBezTo>
                <a:pt x="660495" y="481513"/>
                <a:pt x="650873" y="492269"/>
                <a:pt x="666890" y="476250"/>
              </a:cubicBezTo>
              <a:cubicBezTo>
                <a:pt x="670412" y="465687"/>
                <a:pt x="671487" y="458665"/>
                <a:pt x="679879" y="450273"/>
              </a:cubicBezTo>
              <a:cubicBezTo>
                <a:pt x="683558" y="446594"/>
                <a:pt x="688538" y="444500"/>
                <a:pt x="692867" y="441614"/>
              </a:cubicBezTo>
              <a:cubicBezTo>
                <a:pt x="714366" y="409364"/>
                <a:pt x="686734" y="448973"/>
                <a:pt x="714515" y="415637"/>
              </a:cubicBezTo>
              <a:cubicBezTo>
                <a:pt x="717846" y="411640"/>
                <a:pt x="719258" y="406075"/>
                <a:pt x="723174" y="402648"/>
              </a:cubicBezTo>
              <a:cubicBezTo>
                <a:pt x="731006" y="395795"/>
                <a:pt x="740492" y="391103"/>
                <a:pt x="749151" y="385330"/>
              </a:cubicBezTo>
              <a:cubicBezTo>
                <a:pt x="781581" y="363710"/>
                <a:pt x="744246" y="378305"/>
                <a:pt x="775129" y="368012"/>
              </a:cubicBezTo>
              <a:cubicBezTo>
                <a:pt x="796529" y="335912"/>
                <a:pt x="782242" y="344076"/>
                <a:pt x="814095" y="337705"/>
              </a:cubicBezTo>
              <a:cubicBezTo>
                <a:pt x="830094" y="313705"/>
                <a:pt x="813600" y="332688"/>
                <a:pt x="835742" y="320387"/>
              </a:cubicBezTo>
              <a:cubicBezTo>
                <a:pt x="844840" y="315333"/>
                <a:pt x="853061" y="308842"/>
                <a:pt x="861720" y="303069"/>
              </a:cubicBezTo>
              <a:cubicBezTo>
                <a:pt x="865517" y="300538"/>
                <a:pt x="870626" y="300780"/>
                <a:pt x="874708" y="298739"/>
              </a:cubicBezTo>
              <a:cubicBezTo>
                <a:pt x="908279" y="281953"/>
                <a:pt x="868040" y="296633"/>
                <a:pt x="900685" y="285750"/>
              </a:cubicBezTo>
              <a:cubicBezTo>
                <a:pt x="929156" y="257282"/>
                <a:pt x="875608" y="308243"/>
                <a:pt x="935322" y="268432"/>
              </a:cubicBezTo>
              <a:cubicBezTo>
                <a:pt x="939651" y="265546"/>
                <a:pt x="944247" y="263023"/>
                <a:pt x="948310" y="259773"/>
              </a:cubicBezTo>
              <a:cubicBezTo>
                <a:pt x="951498" y="257223"/>
                <a:pt x="953319" y="252940"/>
                <a:pt x="956970" y="251114"/>
              </a:cubicBezTo>
              <a:cubicBezTo>
                <a:pt x="965134" y="247032"/>
                <a:pt x="974288" y="245341"/>
                <a:pt x="982947" y="242455"/>
              </a:cubicBezTo>
              <a:cubicBezTo>
                <a:pt x="987883" y="240810"/>
                <a:pt x="991152" y="235846"/>
                <a:pt x="995935" y="233796"/>
              </a:cubicBezTo>
              <a:cubicBezTo>
                <a:pt x="1001405" y="231452"/>
                <a:pt x="1007481" y="230909"/>
                <a:pt x="1013254" y="229466"/>
              </a:cubicBezTo>
              <a:cubicBezTo>
                <a:pt x="1050470" y="204654"/>
                <a:pt x="1003386" y="234399"/>
                <a:pt x="1039231" y="216478"/>
              </a:cubicBezTo>
              <a:cubicBezTo>
                <a:pt x="1043885" y="214151"/>
                <a:pt x="1047465" y="209932"/>
                <a:pt x="1052220" y="207819"/>
              </a:cubicBezTo>
              <a:cubicBezTo>
                <a:pt x="1060561" y="204112"/>
                <a:pt x="1078197" y="199160"/>
                <a:pt x="1078197" y="199160"/>
              </a:cubicBezTo>
              <a:cubicBezTo>
                <a:pt x="1110799" y="177422"/>
                <a:pt x="1069369" y="202942"/>
                <a:pt x="1108504" y="186171"/>
              </a:cubicBezTo>
              <a:cubicBezTo>
                <a:pt x="1113287" y="184121"/>
                <a:pt x="1116737" y="179625"/>
                <a:pt x="1121492" y="177512"/>
              </a:cubicBezTo>
              <a:cubicBezTo>
                <a:pt x="1129833" y="173805"/>
                <a:pt x="1138811" y="171740"/>
                <a:pt x="1147470" y="168853"/>
              </a:cubicBezTo>
              <a:lnTo>
                <a:pt x="1160458" y="164523"/>
              </a:lnTo>
              <a:cubicBezTo>
                <a:pt x="1170331" y="161232"/>
                <a:pt x="1176562" y="150496"/>
                <a:pt x="1186435" y="147205"/>
              </a:cubicBezTo>
              <a:lnTo>
                <a:pt x="1225401" y="134216"/>
              </a:lnTo>
              <a:cubicBezTo>
                <a:pt x="1230337" y="132570"/>
                <a:pt x="1233635" y="127670"/>
                <a:pt x="1238390" y="125557"/>
              </a:cubicBezTo>
              <a:cubicBezTo>
                <a:pt x="1258669" y="116544"/>
                <a:pt x="1265639" y="117097"/>
                <a:pt x="1286015" y="112569"/>
              </a:cubicBezTo>
              <a:cubicBezTo>
                <a:pt x="1305956" y="108138"/>
                <a:pt x="1306158" y="106225"/>
                <a:pt x="1329310" y="103910"/>
              </a:cubicBezTo>
              <a:cubicBezTo>
                <a:pt x="1349466" y="101894"/>
                <a:pt x="1369719" y="101023"/>
                <a:pt x="1389924" y="99580"/>
              </a:cubicBezTo>
              <a:cubicBezTo>
                <a:pt x="1398583" y="98137"/>
                <a:pt x="1407385" y="97379"/>
                <a:pt x="1415901" y="95250"/>
              </a:cubicBezTo>
              <a:cubicBezTo>
                <a:pt x="1424756" y="93036"/>
                <a:pt x="1433220" y="89477"/>
                <a:pt x="1441879" y="86591"/>
              </a:cubicBezTo>
              <a:lnTo>
                <a:pt x="1454867" y="82262"/>
              </a:lnTo>
              <a:cubicBezTo>
                <a:pt x="1459197" y="80819"/>
                <a:pt x="1463381" y="78827"/>
                <a:pt x="1467856" y="77932"/>
              </a:cubicBezTo>
              <a:cubicBezTo>
                <a:pt x="1475072" y="76489"/>
                <a:pt x="1482404" y="75539"/>
                <a:pt x="1489504" y="73603"/>
              </a:cubicBezTo>
              <a:cubicBezTo>
                <a:pt x="1498310" y="71202"/>
                <a:pt x="1506822" y="67830"/>
                <a:pt x="1515481" y="64944"/>
              </a:cubicBezTo>
              <a:lnTo>
                <a:pt x="1554447" y="51955"/>
              </a:lnTo>
              <a:lnTo>
                <a:pt x="1580424" y="43296"/>
              </a:lnTo>
              <a:cubicBezTo>
                <a:pt x="1591969" y="40410"/>
                <a:pt x="1603770" y="38400"/>
                <a:pt x="1615060" y="34637"/>
              </a:cubicBezTo>
              <a:lnTo>
                <a:pt x="1667015" y="17319"/>
              </a:lnTo>
              <a:cubicBezTo>
                <a:pt x="1678053" y="13640"/>
                <a:pt x="1690174" y="14902"/>
                <a:pt x="1701651" y="12989"/>
              </a:cubicBezTo>
              <a:cubicBezTo>
                <a:pt x="1707521" y="12011"/>
                <a:pt x="1713028" y="8973"/>
                <a:pt x="1718970" y="8660"/>
              </a:cubicBezTo>
              <a:cubicBezTo>
                <a:pt x="1767991" y="6080"/>
                <a:pt x="1817121" y="6217"/>
                <a:pt x="1866174" y="4330"/>
              </a:cubicBezTo>
              <a:cubicBezTo>
                <a:pt x="1892172" y="3330"/>
                <a:pt x="1918129" y="1443"/>
                <a:pt x="1944106" y="0"/>
              </a:cubicBezTo>
              <a:lnTo>
                <a:pt x="2134606" y="4330"/>
              </a:lnTo>
              <a:cubicBezTo>
                <a:pt x="2172457" y="5707"/>
                <a:pt x="2196530" y="11043"/>
                <a:pt x="2234185" y="17319"/>
              </a:cubicBezTo>
              <a:cubicBezTo>
                <a:pt x="2238687" y="18069"/>
                <a:pt x="2242672" y="20898"/>
                <a:pt x="2247174" y="21648"/>
              </a:cubicBezTo>
              <a:cubicBezTo>
                <a:pt x="2256088" y="23134"/>
                <a:pt x="2322486" y="29612"/>
                <a:pt x="2329435" y="30307"/>
              </a:cubicBezTo>
              <a:cubicBezTo>
                <a:pt x="2353714" y="38401"/>
                <a:pt x="2337996" y="33530"/>
                <a:pt x="2377060" y="43296"/>
              </a:cubicBezTo>
              <a:cubicBezTo>
                <a:pt x="2381488" y="44403"/>
                <a:pt x="2385621" y="46518"/>
                <a:pt x="2390049" y="47625"/>
              </a:cubicBezTo>
              <a:cubicBezTo>
                <a:pt x="2397188" y="49410"/>
                <a:pt x="2404527" y="50300"/>
                <a:pt x="2411697" y="51955"/>
              </a:cubicBezTo>
              <a:cubicBezTo>
                <a:pt x="2411758" y="51969"/>
                <a:pt x="2454962" y="62771"/>
                <a:pt x="2463651" y="64944"/>
              </a:cubicBezTo>
              <a:cubicBezTo>
                <a:pt x="2479904" y="69008"/>
                <a:pt x="2476600" y="70493"/>
                <a:pt x="2493958" y="77932"/>
              </a:cubicBezTo>
              <a:cubicBezTo>
                <a:pt x="2505281" y="82785"/>
                <a:pt x="2512051" y="82927"/>
                <a:pt x="2524265" y="86591"/>
              </a:cubicBezTo>
              <a:cubicBezTo>
                <a:pt x="2524288" y="86598"/>
                <a:pt x="2556725" y="97411"/>
                <a:pt x="2563231" y="99580"/>
              </a:cubicBezTo>
              <a:cubicBezTo>
                <a:pt x="2567561" y="101023"/>
                <a:pt x="2572423" y="101378"/>
                <a:pt x="2576220" y="103910"/>
              </a:cubicBezTo>
              <a:cubicBezTo>
                <a:pt x="2580549" y="106796"/>
                <a:pt x="2584453" y="110456"/>
                <a:pt x="2589208" y="112569"/>
              </a:cubicBezTo>
              <a:cubicBezTo>
                <a:pt x="2597549" y="116276"/>
                <a:pt x="2606526" y="118342"/>
                <a:pt x="2615185" y="121228"/>
              </a:cubicBezTo>
              <a:lnTo>
                <a:pt x="2628174" y="125557"/>
              </a:lnTo>
              <a:cubicBezTo>
                <a:pt x="2632504" y="128443"/>
                <a:pt x="2636408" y="132103"/>
                <a:pt x="2641163" y="134216"/>
              </a:cubicBezTo>
              <a:cubicBezTo>
                <a:pt x="2649504" y="137923"/>
                <a:pt x="2658481" y="139989"/>
                <a:pt x="2667140" y="142875"/>
              </a:cubicBezTo>
              <a:lnTo>
                <a:pt x="2680129" y="147205"/>
              </a:lnTo>
              <a:lnTo>
                <a:pt x="2693117" y="151535"/>
              </a:lnTo>
              <a:lnTo>
                <a:pt x="2706106" y="155864"/>
              </a:lnTo>
              <a:cubicBezTo>
                <a:pt x="2743332" y="180680"/>
                <a:pt x="2696233" y="150927"/>
                <a:pt x="2732083" y="168853"/>
              </a:cubicBezTo>
              <a:cubicBezTo>
                <a:pt x="2765646" y="185635"/>
                <a:pt x="2725422" y="170963"/>
                <a:pt x="2758060" y="181841"/>
              </a:cubicBezTo>
              <a:cubicBezTo>
                <a:pt x="2773174" y="196953"/>
                <a:pt x="2762848" y="189210"/>
                <a:pt x="2792697" y="199160"/>
              </a:cubicBezTo>
              <a:lnTo>
                <a:pt x="2805685" y="203489"/>
              </a:lnTo>
              <a:cubicBezTo>
                <a:pt x="2813738" y="211542"/>
                <a:pt x="2816412" y="215346"/>
                <a:pt x="2827333" y="220807"/>
              </a:cubicBezTo>
              <a:cubicBezTo>
                <a:pt x="2831415" y="222848"/>
                <a:pt x="2835992" y="223694"/>
                <a:pt x="2840322" y="225137"/>
              </a:cubicBezTo>
              <a:cubicBezTo>
                <a:pt x="2864942" y="249757"/>
                <a:pt x="2841237" y="229924"/>
                <a:pt x="2866299" y="242455"/>
              </a:cubicBezTo>
              <a:cubicBezTo>
                <a:pt x="2899874" y="259242"/>
                <a:pt x="2859628" y="244560"/>
                <a:pt x="2892276" y="255444"/>
              </a:cubicBezTo>
              <a:cubicBezTo>
                <a:pt x="2895162" y="259773"/>
                <a:pt x="2896872" y="265182"/>
                <a:pt x="2900935" y="268432"/>
              </a:cubicBezTo>
              <a:cubicBezTo>
                <a:pt x="2904499" y="271283"/>
                <a:pt x="2909729" y="270964"/>
                <a:pt x="2913924" y="272762"/>
              </a:cubicBezTo>
              <a:cubicBezTo>
                <a:pt x="2919856" y="275304"/>
                <a:pt x="2925469" y="278535"/>
                <a:pt x="2931242" y="281421"/>
              </a:cubicBezTo>
              <a:cubicBezTo>
                <a:pt x="2951446" y="311728"/>
                <a:pt x="2939901" y="301625"/>
                <a:pt x="2961549" y="316057"/>
              </a:cubicBezTo>
              <a:cubicBezTo>
                <a:pt x="2984640" y="350694"/>
                <a:pt x="2954333" y="308841"/>
                <a:pt x="2983197" y="337705"/>
              </a:cubicBezTo>
              <a:cubicBezTo>
                <a:pt x="3002781" y="357289"/>
                <a:pt x="2979558" y="346595"/>
                <a:pt x="3004845" y="355023"/>
              </a:cubicBezTo>
              <a:cubicBezTo>
                <a:pt x="3007731" y="359353"/>
                <a:pt x="3009441" y="364761"/>
                <a:pt x="3013504" y="368012"/>
              </a:cubicBezTo>
              <a:cubicBezTo>
                <a:pt x="3017067" y="370863"/>
                <a:pt x="3023265" y="369114"/>
                <a:pt x="3026492" y="372341"/>
              </a:cubicBezTo>
              <a:cubicBezTo>
                <a:pt x="3029719" y="375568"/>
                <a:pt x="3027258" y="382479"/>
                <a:pt x="3030822" y="385330"/>
              </a:cubicBezTo>
              <a:cubicBezTo>
                <a:pt x="3035468" y="389047"/>
                <a:pt x="3042569" y="387571"/>
                <a:pt x="3048140" y="389660"/>
              </a:cubicBezTo>
              <a:cubicBezTo>
                <a:pt x="3054183" y="391926"/>
                <a:pt x="3059685" y="395433"/>
                <a:pt x="3065458" y="398319"/>
              </a:cubicBezTo>
              <a:cubicBezTo>
                <a:pt x="3068344" y="402648"/>
                <a:pt x="3070054" y="408057"/>
                <a:pt x="3074117" y="411307"/>
              </a:cubicBezTo>
              <a:cubicBezTo>
                <a:pt x="3077681" y="414158"/>
                <a:pt x="3083116" y="413421"/>
                <a:pt x="3087106" y="415637"/>
              </a:cubicBezTo>
              <a:cubicBezTo>
                <a:pt x="3096203" y="420691"/>
                <a:pt x="3104424" y="427182"/>
                <a:pt x="3113083" y="432955"/>
              </a:cubicBezTo>
              <a:lnTo>
                <a:pt x="3113083" y="432955"/>
              </a:lnTo>
              <a:cubicBezTo>
                <a:pt x="3117413" y="437285"/>
                <a:pt x="3122152" y="441240"/>
                <a:pt x="3126072" y="445944"/>
              </a:cubicBezTo>
              <a:cubicBezTo>
                <a:pt x="3129403" y="449941"/>
                <a:pt x="3131052" y="455253"/>
                <a:pt x="3134731" y="458932"/>
              </a:cubicBezTo>
              <a:cubicBezTo>
                <a:pt x="3149146" y="473346"/>
                <a:pt x="3144864" y="463118"/>
                <a:pt x="3160708" y="471921"/>
              </a:cubicBezTo>
              <a:cubicBezTo>
                <a:pt x="3169805" y="476975"/>
                <a:pt x="3179326" y="481881"/>
                <a:pt x="3186685" y="489239"/>
              </a:cubicBezTo>
              <a:cubicBezTo>
                <a:pt x="3189572" y="492125"/>
                <a:pt x="3192795" y="494710"/>
                <a:pt x="3195345" y="497898"/>
              </a:cubicBezTo>
              <a:cubicBezTo>
                <a:pt x="3198596" y="501961"/>
                <a:pt x="3199941" y="507636"/>
                <a:pt x="3204004" y="510887"/>
              </a:cubicBezTo>
              <a:cubicBezTo>
                <a:pt x="3207567" y="513738"/>
                <a:pt x="3212663" y="513773"/>
                <a:pt x="3216992" y="515216"/>
              </a:cubicBezTo>
              <a:cubicBezTo>
                <a:pt x="3231424" y="536865"/>
                <a:pt x="3221321" y="525318"/>
                <a:pt x="3251629" y="545523"/>
              </a:cubicBezTo>
              <a:lnTo>
                <a:pt x="3264617" y="554182"/>
              </a:lnTo>
              <a:cubicBezTo>
                <a:pt x="3280492" y="577995"/>
                <a:pt x="3264617" y="557790"/>
                <a:pt x="3286265" y="575830"/>
              </a:cubicBezTo>
              <a:cubicBezTo>
                <a:pt x="3328817" y="611289"/>
                <a:pt x="3273862" y="567756"/>
                <a:pt x="3307913" y="601807"/>
              </a:cubicBezTo>
              <a:cubicBezTo>
                <a:pt x="3311592" y="605486"/>
                <a:pt x="3316572" y="607580"/>
                <a:pt x="3320901" y="610466"/>
              </a:cubicBezTo>
              <a:cubicBezTo>
                <a:pt x="3323787" y="614796"/>
                <a:pt x="3326309" y="619392"/>
                <a:pt x="3329560" y="623455"/>
              </a:cubicBezTo>
              <a:cubicBezTo>
                <a:pt x="3332110" y="626643"/>
                <a:pt x="3336120" y="628614"/>
                <a:pt x="3338220" y="632114"/>
              </a:cubicBezTo>
              <a:cubicBezTo>
                <a:pt x="3352163" y="655352"/>
                <a:pt x="3329666" y="636515"/>
                <a:pt x="3355538" y="653762"/>
              </a:cubicBezTo>
              <a:cubicBezTo>
                <a:pt x="3367799" y="690547"/>
                <a:pt x="3350700" y="645700"/>
                <a:pt x="3368526" y="675410"/>
              </a:cubicBezTo>
              <a:cubicBezTo>
                <a:pt x="3384753" y="702455"/>
                <a:pt x="3354002" y="674257"/>
                <a:pt x="3390174" y="701387"/>
              </a:cubicBezTo>
              <a:cubicBezTo>
                <a:pt x="3398453" y="726219"/>
                <a:pt x="3388900" y="704017"/>
                <a:pt x="3403163" y="723035"/>
              </a:cubicBezTo>
              <a:cubicBezTo>
                <a:pt x="3434229" y="764457"/>
                <a:pt x="3407032" y="735564"/>
                <a:pt x="3433470" y="762000"/>
              </a:cubicBezTo>
              <a:cubicBezTo>
                <a:pt x="3441090" y="784862"/>
                <a:pt x="3435267" y="771191"/>
                <a:pt x="3455117" y="800966"/>
              </a:cubicBezTo>
              <a:lnTo>
                <a:pt x="3463776" y="813955"/>
              </a:lnTo>
              <a:cubicBezTo>
                <a:pt x="3466662" y="818285"/>
                <a:pt x="3468755" y="823265"/>
                <a:pt x="3472435" y="826944"/>
              </a:cubicBezTo>
              <a:lnTo>
                <a:pt x="3481095" y="835603"/>
              </a:lnTo>
              <a:cubicBezTo>
                <a:pt x="3482538" y="839932"/>
                <a:pt x="3482573" y="845028"/>
                <a:pt x="3485424" y="848591"/>
              </a:cubicBezTo>
              <a:cubicBezTo>
                <a:pt x="3488675" y="852654"/>
                <a:pt x="3494350" y="853999"/>
                <a:pt x="3498413" y="857250"/>
              </a:cubicBezTo>
              <a:cubicBezTo>
                <a:pt x="3501601" y="859800"/>
                <a:pt x="3504186" y="863023"/>
                <a:pt x="3507072" y="865910"/>
              </a:cubicBezTo>
              <a:cubicBezTo>
                <a:pt x="3520586" y="906455"/>
                <a:pt x="3498448" y="846490"/>
                <a:pt x="3524390" y="891887"/>
              </a:cubicBezTo>
              <a:cubicBezTo>
                <a:pt x="3527342" y="897053"/>
                <a:pt x="3527085" y="903484"/>
                <a:pt x="3528720" y="909205"/>
              </a:cubicBezTo>
              <a:cubicBezTo>
                <a:pt x="3529974" y="913593"/>
                <a:pt x="3530833" y="918204"/>
                <a:pt x="3533049" y="922194"/>
              </a:cubicBezTo>
              <a:cubicBezTo>
                <a:pt x="3538103" y="931291"/>
                <a:pt x="3544594" y="939512"/>
                <a:pt x="3550367" y="948171"/>
              </a:cubicBezTo>
              <a:cubicBezTo>
                <a:pt x="3552899" y="951968"/>
                <a:pt x="3552481" y="957170"/>
                <a:pt x="3554697" y="961160"/>
              </a:cubicBezTo>
              <a:cubicBezTo>
                <a:pt x="3559751" y="970257"/>
                <a:pt x="3566242" y="978478"/>
                <a:pt x="3572015" y="987137"/>
              </a:cubicBezTo>
              <a:cubicBezTo>
                <a:pt x="3574901" y="991466"/>
                <a:pt x="3579028" y="995189"/>
                <a:pt x="3580674" y="1000125"/>
              </a:cubicBezTo>
              <a:cubicBezTo>
                <a:pt x="3586650" y="1018050"/>
                <a:pt x="3582472" y="1009317"/>
                <a:pt x="3593663" y="1026103"/>
              </a:cubicBezTo>
              <a:cubicBezTo>
                <a:pt x="3603957" y="1056986"/>
                <a:pt x="3589360" y="1019647"/>
                <a:pt x="3610981" y="1052080"/>
              </a:cubicBezTo>
              <a:cubicBezTo>
                <a:pt x="3633459" y="1085798"/>
                <a:pt x="3597004" y="1046765"/>
                <a:pt x="3623970" y="1073728"/>
              </a:cubicBezTo>
              <a:cubicBezTo>
                <a:pt x="3628827" y="1088299"/>
                <a:pt x="3628399" y="1089056"/>
                <a:pt x="3636958" y="1104035"/>
              </a:cubicBezTo>
              <a:cubicBezTo>
                <a:pt x="3639540" y="1108553"/>
                <a:pt x="3643035" y="1112505"/>
                <a:pt x="3645617" y="1117023"/>
              </a:cubicBezTo>
              <a:cubicBezTo>
                <a:pt x="3648819" y="1122627"/>
                <a:pt x="3651734" y="1128409"/>
                <a:pt x="3654276" y="1134341"/>
              </a:cubicBezTo>
              <a:cubicBezTo>
                <a:pt x="3656074" y="1138536"/>
                <a:pt x="3656390" y="1143340"/>
                <a:pt x="3658606" y="1147330"/>
              </a:cubicBezTo>
              <a:cubicBezTo>
                <a:pt x="3663660" y="1156427"/>
                <a:pt x="3675924" y="1173307"/>
                <a:pt x="3675924" y="1173307"/>
              </a:cubicBezTo>
              <a:cubicBezTo>
                <a:pt x="3677310" y="1178850"/>
                <a:pt x="3681480" y="1197407"/>
                <a:pt x="3684583" y="1203614"/>
              </a:cubicBezTo>
              <a:cubicBezTo>
                <a:pt x="3686910" y="1208268"/>
                <a:pt x="3690356" y="1212273"/>
                <a:pt x="3693242" y="1216603"/>
              </a:cubicBezTo>
              <a:cubicBezTo>
                <a:pt x="3694685" y="1222376"/>
                <a:pt x="3695862" y="1228222"/>
                <a:pt x="3697572" y="1233921"/>
              </a:cubicBezTo>
              <a:cubicBezTo>
                <a:pt x="3701506" y="1247035"/>
                <a:pt x="3706231" y="1259898"/>
                <a:pt x="3710560" y="1272887"/>
              </a:cubicBezTo>
              <a:cubicBezTo>
                <a:pt x="3717761" y="1294492"/>
                <a:pt x="3712818" y="1290575"/>
                <a:pt x="3719220" y="1316182"/>
              </a:cubicBezTo>
              <a:cubicBezTo>
                <a:pt x="3721434" y="1325037"/>
                <a:pt x="3725665" y="1333305"/>
                <a:pt x="3727879" y="1342160"/>
              </a:cubicBezTo>
              <a:cubicBezTo>
                <a:pt x="3733315" y="1363905"/>
                <a:pt x="3730326" y="1353833"/>
                <a:pt x="3736538" y="1372466"/>
              </a:cubicBezTo>
              <a:cubicBezTo>
                <a:pt x="3737981" y="1389784"/>
                <a:pt x="3738570" y="1407195"/>
                <a:pt x="3740867" y="1424421"/>
              </a:cubicBezTo>
              <a:cubicBezTo>
                <a:pt x="3741470" y="1428945"/>
                <a:pt x="3744302" y="1432935"/>
                <a:pt x="3745197" y="1437410"/>
              </a:cubicBezTo>
              <a:cubicBezTo>
                <a:pt x="3747198" y="1447416"/>
                <a:pt x="3747974" y="1457630"/>
                <a:pt x="3749526" y="1467716"/>
              </a:cubicBezTo>
              <a:cubicBezTo>
                <a:pt x="3750861" y="1476393"/>
                <a:pt x="3752413" y="1485035"/>
                <a:pt x="3753856" y="1493694"/>
              </a:cubicBezTo>
              <a:cubicBezTo>
                <a:pt x="3755299" y="1578842"/>
                <a:pt x="3755439" y="1664021"/>
                <a:pt x="3758185" y="1749137"/>
              </a:cubicBezTo>
              <a:cubicBezTo>
                <a:pt x="3758332" y="1753698"/>
                <a:pt x="3761261" y="1757737"/>
                <a:pt x="3762515" y="1762125"/>
              </a:cubicBezTo>
              <a:cubicBezTo>
                <a:pt x="3764150" y="1767847"/>
                <a:pt x="3765402" y="1773671"/>
                <a:pt x="3766845" y="1779444"/>
              </a:cubicBezTo>
              <a:cubicBezTo>
                <a:pt x="3771547" y="1849987"/>
                <a:pt x="3774005" y="1847140"/>
                <a:pt x="3766845" y="1922319"/>
              </a:cubicBezTo>
              <a:cubicBezTo>
                <a:pt x="3765565" y="1935758"/>
                <a:pt x="3759692" y="1936624"/>
                <a:pt x="3753856" y="1948296"/>
              </a:cubicBezTo>
              <a:cubicBezTo>
                <a:pt x="3748627" y="1958754"/>
                <a:pt x="3751206" y="1966001"/>
                <a:pt x="3740867" y="1974273"/>
              </a:cubicBezTo>
              <a:cubicBezTo>
                <a:pt x="3737303" y="1977124"/>
                <a:pt x="3732208" y="1977160"/>
                <a:pt x="3727879" y="1978603"/>
              </a:cubicBezTo>
              <a:cubicBezTo>
                <a:pt x="3724993" y="1982932"/>
                <a:pt x="3722471" y="1987528"/>
                <a:pt x="3719220" y="1991591"/>
              </a:cubicBezTo>
              <a:cubicBezTo>
                <a:pt x="3716670" y="1994779"/>
                <a:pt x="3712660" y="1996750"/>
                <a:pt x="3710560" y="2000250"/>
              </a:cubicBezTo>
              <a:cubicBezTo>
                <a:pt x="3708212" y="2004163"/>
                <a:pt x="3709082" y="2009675"/>
                <a:pt x="3706231" y="2013239"/>
              </a:cubicBezTo>
              <a:cubicBezTo>
                <a:pt x="3702152" y="2018338"/>
                <a:pt x="3680184" y="2028427"/>
                <a:pt x="3675924" y="2030557"/>
              </a:cubicBezTo>
              <a:cubicBezTo>
                <a:pt x="3673038" y="2034887"/>
                <a:pt x="3671678" y="2040788"/>
                <a:pt x="3667265" y="2043546"/>
              </a:cubicBezTo>
              <a:cubicBezTo>
                <a:pt x="3659525" y="2048384"/>
                <a:pt x="3648883" y="2047142"/>
                <a:pt x="3641288" y="2052205"/>
              </a:cubicBezTo>
              <a:cubicBezTo>
                <a:pt x="3616327" y="2068845"/>
                <a:pt x="3640406" y="2054439"/>
                <a:pt x="3615310" y="2065194"/>
              </a:cubicBezTo>
              <a:cubicBezTo>
                <a:pt x="3577869" y="2081241"/>
                <a:pt x="3615458" y="2068032"/>
                <a:pt x="3585004" y="2078182"/>
              </a:cubicBezTo>
              <a:cubicBezTo>
                <a:pt x="3580674" y="2081068"/>
                <a:pt x="3576770" y="2084728"/>
                <a:pt x="3572015" y="2086841"/>
              </a:cubicBezTo>
              <a:cubicBezTo>
                <a:pt x="3563674" y="2090548"/>
                <a:pt x="3554697" y="2092614"/>
                <a:pt x="3546038" y="2095500"/>
              </a:cubicBezTo>
              <a:lnTo>
                <a:pt x="3533049" y="2099830"/>
              </a:lnTo>
              <a:cubicBezTo>
                <a:pt x="3525531" y="2102336"/>
                <a:pt x="3509995" y="2107885"/>
                <a:pt x="3502742" y="2108489"/>
              </a:cubicBezTo>
              <a:cubicBezTo>
                <a:pt x="3473942" y="2110889"/>
                <a:pt x="3444987" y="2110897"/>
                <a:pt x="3416151" y="2112819"/>
              </a:cubicBezTo>
              <a:cubicBezTo>
                <a:pt x="3401679" y="2113784"/>
                <a:pt x="3387336" y="2116313"/>
                <a:pt x="3372856" y="2117148"/>
              </a:cubicBezTo>
              <a:cubicBezTo>
                <a:pt x="3312274" y="2120643"/>
                <a:pt x="3191015" y="2125807"/>
                <a:pt x="3191015" y="2125807"/>
              </a:cubicBezTo>
              <a:cubicBezTo>
                <a:pt x="3118331" y="2137922"/>
                <a:pt x="3164227" y="2131993"/>
                <a:pt x="3017833" y="2125807"/>
              </a:cubicBezTo>
              <a:cubicBezTo>
                <a:pt x="2964405" y="2123549"/>
                <a:pt x="2911038" y="2120034"/>
                <a:pt x="2857640" y="2117148"/>
              </a:cubicBezTo>
              <a:cubicBezTo>
                <a:pt x="2827265" y="2127274"/>
                <a:pt x="2857102" y="2119256"/>
                <a:pt x="2797026" y="2117148"/>
              </a:cubicBezTo>
              <a:cubicBezTo>
                <a:pt x="2730665" y="2114820"/>
                <a:pt x="2664253" y="2114262"/>
                <a:pt x="2597867" y="2112819"/>
              </a:cubicBezTo>
              <a:cubicBezTo>
                <a:pt x="2579106" y="2111376"/>
                <a:pt x="2560375" y="2109453"/>
                <a:pt x="2541583" y="2108489"/>
              </a:cubicBezTo>
              <a:cubicBezTo>
                <a:pt x="2504082" y="2106566"/>
                <a:pt x="2466487" y="2106578"/>
                <a:pt x="2429015" y="2104160"/>
              </a:cubicBezTo>
              <a:cubicBezTo>
                <a:pt x="2421671" y="2103686"/>
                <a:pt x="2414669" y="2100743"/>
                <a:pt x="2407367" y="2099830"/>
              </a:cubicBezTo>
              <a:cubicBezTo>
                <a:pt x="2391550" y="2097853"/>
                <a:pt x="2375617" y="2096943"/>
                <a:pt x="2359742" y="2095500"/>
              </a:cubicBezTo>
              <a:cubicBezTo>
                <a:pt x="2335533" y="2097518"/>
                <a:pt x="2309974" y="2097660"/>
                <a:pt x="2286140" y="2104160"/>
              </a:cubicBezTo>
              <a:cubicBezTo>
                <a:pt x="2277334" y="2106562"/>
                <a:pt x="2268822" y="2109933"/>
                <a:pt x="2260163" y="2112819"/>
              </a:cubicBezTo>
              <a:lnTo>
                <a:pt x="2234185" y="2121478"/>
              </a:lnTo>
              <a:lnTo>
                <a:pt x="2221197" y="2125807"/>
              </a:lnTo>
              <a:cubicBezTo>
                <a:pt x="2216867" y="2128693"/>
                <a:pt x="2211887" y="2130787"/>
                <a:pt x="2208208" y="2134466"/>
              </a:cubicBezTo>
              <a:cubicBezTo>
                <a:pt x="2204529" y="2138145"/>
                <a:pt x="2203465" y="2144028"/>
                <a:pt x="2199549" y="2147455"/>
              </a:cubicBezTo>
              <a:cubicBezTo>
                <a:pt x="2191717" y="2154308"/>
                <a:pt x="2182231" y="2159000"/>
                <a:pt x="2173572" y="2164773"/>
              </a:cubicBezTo>
              <a:lnTo>
                <a:pt x="2160583" y="2173432"/>
              </a:lnTo>
              <a:cubicBezTo>
                <a:pt x="2151203" y="2201575"/>
                <a:pt x="2164913" y="2171988"/>
                <a:pt x="2130276" y="2195080"/>
              </a:cubicBezTo>
              <a:cubicBezTo>
                <a:pt x="2107674" y="2210149"/>
                <a:pt x="2127328" y="2199427"/>
                <a:pt x="2095640" y="2208069"/>
              </a:cubicBezTo>
              <a:cubicBezTo>
                <a:pt x="2086834" y="2210471"/>
                <a:pt x="2077827" y="2212646"/>
                <a:pt x="2069663" y="2216728"/>
              </a:cubicBezTo>
              <a:cubicBezTo>
                <a:pt x="2059069" y="2222025"/>
                <a:pt x="2050827" y="2227167"/>
                <a:pt x="2039356" y="2229716"/>
              </a:cubicBezTo>
              <a:cubicBezTo>
                <a:pt x="1993637" y="2239876"/>
                <a:pt x="2029630" y="2228630"/>
                <a:pt x="2000390" y="2238375"/>
              </a:cubicBezTo>
              <a:cubicBezTo>
                <a:pt x="1972970" y="2236932"/>
                <a:pt x="1945475" y="2236532"/>
                <a:pt x="1918129" y="2234046"/>
              </a:cubicBezTo>
              <a:cubicBezTo>
                <a:pt x="1913584" y="2233633"/>
                <a:pt x="1909528" y="2230970"/>
                <a:pt x="1905140" y="2229716"/>
              </a:cubicBezTo>
              <a:cubicBezTo>
                <a:pt x="1899419" y="2228081"/>
                <a:pt x="1893521" y="2227097"/>
                <a:pt x="1887822" y="2225387"/>
              </a:cubicBezTo>
              <a:cubicBezTo>
                <a:pt x="1887799" y="2225380"/>
                <a:pt x="1855362" y="2214567"/>
                <a:pt x="1848856" y="2212398"/>
              </a:cubicBezTo>
              <a:cubicBezTo>
                <a:pt x="1843920" y="2210752"/>
                <a:pt x="1840521" y="2206066"/>
                <a:pt x="1835867" y="2203739"/>
              </a:cubicBezTo>
              <a:cubicBezTo>
                <a:pt x="1831785" y="2201698"/>
                <a:pt x="1827208" y="2200853"/>
                <a:pt x="1822879" y="2199410"/>
              </a:cubicBezTo>
              <a:cubicBezTo>
                <a:pt x="1819993" y="2196523"/>
                <a:pt x="1817871" y="2192576"/>
                <a:pt x="1814220" y="2190750"/>
              </a:cubicBezTo>
              <a:cubicBezTo>
                <a:pt x="1808898" y="2188089"/>
                <a:pt x="1802601" y="2188131"/>
                <a:pt x="1796901" y="2186421"/>
              </a:cubicBezTo>
              <a:cubicBezTo>
                <a:pt x="1788159" y="2183798"/>
                <a:pt x="1779583" y="2180648"/>
                <a:pt x="1770924" y="2177762"/>
              </a:cubicBezTo>
              <a:lnTo>
                <a:pt x="1757935" y="2173432"/>
              </a:lnTo>
              <a:lnTo>
                <a:pt x="1744947" y="2169103"/>
              </a:lnTo>
              <a:cubicBezTo>
                <a:pt x="1736288" y="2163330"/>
                <a:pt x="1728843" y="2155076"/>
                <a:pt x="1718970" y="2151785"/>
              </a:cubicBezTo>
              <a:lnTo>
                <a:pt x="1680004" y="2138796"/>
              </a:lnTo>
              <a:cubicBezTo>
                <a:pt x="1664411" y="2133599"/>
                <a:pt x="1600737" y="2130367"/>
                <a:pt x="1597742" y="2130137"/>
              </a:cubicBezTo>
              <a:cubicBezTo>
                <a:pt x="1563106" y="2131580"/>
                <a:pt x="1528427" y="2132234"/>
                <a:pt x="1493833" y="2134466"/>
              </a:cubicBezTo>
              <a:cubicBezTo>
                <a:pt x="1483649" y="2135123"/>
                <a:pt x="1473693" y="2137912"/>
                <a:pt x="1463526" y="2138796"/>
              </a:cubicBezTo>
              <a:cubicBezTo>
                <a:pt x="1440477" y="2140800"/>
                <a:pt x="1417345" y="2141682"/>
                <a:pt x="1394254" y="2143125"/>
              </a:cubicBezTo>
              <a:cubicBezTo>
                <a:pt x="1257325" y="2162688"/>
                <a:pt x="1353009" y="2150610"/>
                <a:pt x="1034901" y="2143125"/>
              </a:cubicBezTo>
              <a:cubicBezTo>
                <a:pt x="1021836" y="2142818"/>
                <a:pt x="1008945" y="2140035"/>
                <a:pt x="995935" y="2138796"/>
              </a:cubicBezTo>
              <a:cubicBezTo>
                <a:pt x="952982" y="2134705"/>
                <a:pt x="923091" y="2133073"/>
                <a:pt x="879038" y="2130137"/>
              </a:cubicBezTo>
              <a:cubicBezTo>
                <a:pt x="873265" y="2128694"/>
                <a:pt x="867649" y="2126315"/>
                <a:pt x="861720" y="2125807"/>
              </a:cubicBezTo>
              <a:cubicBezTo>
                <a:pt x="817052" y="2121978"/>
                <a:pt x="727504" y="2117148"/>
                <a:pt x="727504" y="2117148"/>
              </a:cubicBezTo>
              <a:cubicBezTo>
                <a:pt x="634308" y="2093853"/>
                <a:pt x="719516" y="2113774"/>
                <a:pt x="476390" y="2108489"/>
              </a:cubicBezTo>
              <a:lnTo>
                <a:pt x="311867" y="2104160"/>
              </a:lnTo>
              <a:cubicBezTo>
                <a:pt x="296952" y="2102804"/>
                <a:pt x="265284" y="2102385"/>
                <a:pt x="246924" y="2095500"/>
              </a:cubicBezTo>
              <a:cubicBezTo>
                <a:pt x="240881" y="2093234"/>
                <a:pt x="235538" y="2089383"/>
                <a:pt x="229606" y="2086841"/>
              </a:cubicBezTo>
              <a:cubicBezTo>
                <a:pt x="225411" y="2085043"/>
                <a:pt x="220947" y="2083955"/>
                <a:pt x="216617" y="2082512"/>
              </a:cubicBezTo>
              <a:cubicBezTo>
                <a:pt x="195461" y="2061354"/>
                <a:pt x="212905" y="2076061"/>
                <a:pt x="186310" y="2060864"/>
              </a:cubicBezTo>
              <a:cubicBezTo>
                <a:pt x="181792" y="2058282"/>
                <a:pt x="177976" y="2054532"/>
                <a:pt x="173322" y="2052205"/>
              </a:cubicBezTo>
              <a:cubicBezTo>
                <a:pt x="169240" y="2050164"/>
                <a:pt x="164415" y="2049916"/>
                <a:pt x="160333" y="2047875"/>
              </a:cubicBezTo>
              <a:cubicBezTo>
                <a:pt x="126769" y="2031092"/>
                <a:pt x="166998" y="2045766"/>
                <a:pt x="134356" y="2034887"/>
              </a:cubicBezTo>
              <a:cubicBezTo>
                <a:pt x="131470" y="2030557"/>
                <a:pt x="129376" y="2025577"/>
                <a:pt x="125697" y="2021898"/>
              </a:cubicBezTo>
              <a:cubicBezTo>
                <a:pt x="119578" y="2015779"/>
                <a:pt x="102180" y="2007975"/>
                <a:pt x="95390" y="2004580"/>
              </a:cubicBezTo>
              <a:cubicBezTo>
                <a:pt x="92504" y="2000250"/>
                <a:pt x="90794" y="1994842"/>
                <a:pt x="86731" y="1991591"/>
              </a:cubicBezTo>
              <a:cubicBezTo>
                <a:pt x="83167" y="1988740"/>
                <a:pt x="76969" y="1990489"/>
                <a:pt x="73742" y="1987262"/>
              </a:cubicBezTo>
              <a:cubicBezTo>
                <a:pt x="70515" y="1984035"/>
                <a:pt x="71454" y="1978355"/>
                <a:pt x="69413" y="1974273"/>
              </a:cubicBezTo>
              <a:cubicBezTo>
                <a:pt x="67086" y="1969619"/>
                <a:pt x="64817" y="1964535"/>
                <a:pt x="60754" y="1961285"/>
              </a:cubicBezTo>
              <a:cubicBezTo>
                <a:pt x="57190" y="1958434"/>
                <a:pt x="51847" y="1958996"/>
                <a:pt x="47765" y="1956955"/>
              </a:cubicBezTo>
              <a:cubicBezTo>
                <a:pt x="43111" y="1954628"/>
                <a:pt x="39106" y="1951182"/>
                <a:pt x="34776" y="1948296"/>
              </a:cubicBezTo>
              <a:cubicBezTo>
                <a:pt x="23897" y="1915654"/>
                <a:pt x="38571" y="1955883"/>
                <a:pt x="21788" y="1922319"/>
              </a:cubicBezTo>
              <a:cubicBezTo>
                <a:pt x="3860" y="1886464"/>
                <a:pt x="33617" y="1933570"/>
                <a:pt x="8799" y="1896341"/>
              </a:cubicBezTo>
              <a:cubicBezTo>
                <a:pt x="4360" y="1883023"/>
                <a:pt x="0" y="1877103"/>
                <a:pt x="8799" y="1861705"/>
              </a:cubicBezTo>
              <a:cubicBezTo>
                <a:pt x="11381" y="1857187"/>
                <a:pt x="17458" y="1855932"/>
                <a:pt x="21788" y="1853046"/>
              </a:cubicBezTo>
              <a:cubicBezTo>
                <a:pt x="31247" y="1838856"/>
                <a:pt x="21788" y="1863870"/>
                <a:pt x="21788" y="1866035"/>
              </a:cubicBezTo>
              <a:close/>
            </a:path>
          </a:pathLst>
        </a:custGeom>
        <a:gradFill>
          <a:gsLst>
            <a:gs pos="0">
              <a:schemeClr val="tx1">
                <a:lumMod val="75000"/>
                <a:lumOff val="25000"/>
              </a:schemeClr>
            </a:gs>
            <a:gs pos="46000">
              <a:schemeClr val="bg1">
                <a:lumMod val="85000"/>
              </a:schemeClr>
            </a:gs>
            <a:gs pos="100000">
              <a:schemeClr val="tx1">
                <a:lumMod val="65000"/>
                <a:lumOff val="35000"/>
              </a:schemeClr>
            </a:gs>
          </a:gsLst>
          <a:lin ang="5400000" scaled="0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</xdr:col>
      <xdr:colOff>82249</xdr:colOff>
      <xdr:row>6</xdr:row>
      <xdr:rowOff>57151</xdr:rowOff>
    </xdr:from>
    <xdr:ext cx="4018436" cy="2677268"/>
    <xdr:pic>
      <xdr:nvPicPr>
        <xdr:cNvPr id="3" name="Picture 3" descr="bfdbdf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1849" y="1028701"/>
          <a:ext cx="4018436" cy="2677268"/>
        </a:xfrm>
        <a:prstGeom prst="rect">
          <a:avLst/>
        </a:prstGeom>
        <a:effectLst>
          <a:outerShdw blurRad="50800" dist="38100" dir="5400000" algn="t" rotWithShape="0">
            <a:prstClr val="black"/>
          </a:outerShdw>
        </a:effectLst>
      </xdr:spPr>
    </xdr:pic>
    <xdr:clientData/>
  </xdr:oneCellAnchor>
  <xdr:twoCellAnchor>
    <xdr:from>
      <xdr:col>0</xdr:col>
      <xdr:colOff>133346</xdr:colOff>
      <xdr:row>6</xdr:row>
      <xdr:rowOff>43497</xdr:rowOff>
    </xdr:from>
    <xdr:to>
      <xdr:col>8</xdr:col>
      <xdr:colOff>409571</xdr:colOff>
      <xdr:row>31</xdr:row>
      <xdr:rowOff>24448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66675</xdr:colOff>
      <xdr:row>17</xdr:row>
      <xdr:rowOff>38100</xdr:rowOff>
    </xdr:from>
    <xdr:to>
      <xdr:col>4</xdr:col>
      <xdr:colOff>476250</xdr:colOff>
      <xdr:row>19</xdr:row>
      <xdr:rowOff>123825</xdr:rowOff>
    </xdr:to>
    <xdr:sp macro="" textlink="">
      <xdr:nvSpPr>
        <xdr:cNvPr id="5" name="Oval 5"/>
        <xdr:cNvSpPr/>
      </xdr:nvSpPr>
      <xdr:spPr>
        <a:xfrm>
          <a:off x="2505075" y="2790825"/>
          <a:ext cx="409575" cy="409575"/>
        </a:xfrm>
        <a:prstGeom prst="ellipse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1</xdr:col>
      <xdr:colOff>572740</xdr:colOff>
      <xdr:row>14</xdr:row>
      <xdr:rowOff>103533</xdr:rowOff>
    </xdr:from>
    <xdr:to>
      <xdr:col>2</xdr:col>
      <xdr:colOff>563215</xdr:colOff>
      <xdr:row>17</xdr:row>
      <xdr:rowOff>74958</xdr:rowOff>
    </xdr:to>
    <xdr:sp macro="" textlink="$M$13">
      <xdr:nvSpPr>
        <xdr:cNvPr id="6" name="Rectangle 8"/>
        <xdr:cNvSpPr/>
      </xdr:nvSpPr>
      <xdr:spPr>
        <a:xfrm>
          <a:off x="1182340" y="2370483"/>
          <a:ext cx="600075" cy="4572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DE08728-5462-43D2-9DBC-276EEFA94192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 algn="ctr"/>
            <a:t>10</a:t>
          </a:fld>
          <a:endParaRPr lang="en-GB" sz="14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161925</xdr:colOff>
      <xdr:row>12</xdr:row>
      <xdr:rowOff>47625</xdr:rowOff>
    </xdr:from>
    <xdr:to>
      <xdr:col>3</xdr:col>
      <xdr:colOff>152400</xdr:colOff>
      <xdr:row>15</xdr:row>
      <xdr:rowOff>19050</xdr:rowOff>
    </xdr:to>
    <xdr:sp macro="" textlink="$M$14">
      <xdr:nvSpPr>
        <xdr:cNvPr id="7" name="Rectangle 9"/>
        <xdr:cNvSpPr/>
      </xdr:nvSpPr>
      <xdr:spPr>
        <a:xfrm>
          <a:off x="1381125" y="1990725"/>
          <a:ext cx="600075" cy="4572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471A7B7-DCDD-4119-88FE-F719A8CD35DA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 algn="ctr"/>
            <a:t>20</a:t>
          </a:fld>
          <a:endParaRPr lang="en-GB" sz="14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457200</xdr:colOff>
      <xdr:row>10</xdr:row>
      <xdr:rowOff>123825</xdr:rowOff>
    </xdr:from>
    <xdr:to>
      <xdr:col>3</xdr:col>
      <xdr:colOff>447675</xdr:colOff>
      <xdr:row>13</xdr:row>
      <xdr:rowOff>95250</xdr:rowOff>
    </xdr:to>
    <xdr:sp macro="" textlink="$M$15">
      <xdr:nvSpPr>
        <xdr:cNvPr id="8" name="Rectangle 10"/>
        <xdr:cNvSpPr/>
      </xdr:nvSpPr>
      <xdr:spPr>
        <a:xfrm>
          <a:off x="1676400" y="1743075"/>
          <a:ext cx="600075" cy="4572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6FEFEE7-B3FD-4F22-8F5A-E6867DBA4EEE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 algn="ctr"/>
            <a:t>30</a:t>
          </a:fld>
          <a:endParaRPr lang="en-GB" sz="14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171450</xdr:colOff>
      <xdr:row>9</xdr:row>
      <xdr:rowOff>66675</xdr:rowOff>
    </xdr:from>
    <xdr:to>
      <xdr:col>4</xdr:col>
      <xdr:colOff>161925</xdr:colOff>
      <xdr:row>12</xdr:row>
      <xdr:rowOff>38100</xdr:rowOff>
    </xdr:to>
    <xdr:sp macro="" textlink="$M$16">
      <xdr:nvSpPr>
        <xdr:cNvPr id="9" name="Rectangle 11"/>
        <xdr:cNvSpPr/>
      </xdr:nvSpPr>
      <xdr:spPr>
        <a:xfrm>
          <a:off x="2000250" y="1524000"/>
          <a:ext cx="600075" cy="4572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9362455-FAEB-4B4C-ACB4-6E7512BBD815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 algn="ctr"/>
            <a:t>40</a:t>
          </a:fld>
          <a:endParaRPr lang="en-GB" sz="18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581025</xdr:colOff>
      <xdr:row>9</xdr:row>
      <xdr:rowOff>0</xdr:rowOff>
    </xdr:from>
    <xdr:to>
      <xdr:col>4</xdr:col>
      <xdr:colOff>571500</xdr:colOff>
      <xdr:row>11</xdr:row>
      <xdr:rowOff>133350</xdr:rowOff>
    </xdr:to>
    <xdr:sp macro="" textlink="$M$17">
      <xdr:nvSpPr>
        <xdr:cNvPr id="10" name="Rectangle 12"/>
        <xdr:cNvSpPr/>
      </xdr:nvSpPr>
      <xdr:spPr>
        <a:xfrm>
          <a:off x="2409825" y="1457325"/>
          <a:ext cx="600075" cy="4572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3FB7D53-B788-435D-8CFB-4EE20D816263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 algn="ctr"/>
            <a:t>50</a:t>
          </a:fld>
          <a:endParaRPr lang="en-GB" sz="1400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390525</xdr:colOff>
      <xdr:row>9</xdr:row>
      <xdr:rowOff>47625</xdr:rowOff>
    </xdr:from>
    <xdr:to>
      <xdr:col>5</xdr:col>
      <xdr:colOff>381000</xdr:colOff>
      <xdr:row>12</xdr:row>
      <xdr:rowOff>19050</xdr:rowOff>
    </xdr:to>
    <xdr:sp macro="" textlink="$M$18">
      <xdr:nvSpPr>
        <xdr:cNvPr id="11" name="Rectangle 13"/>
        <xdr:cNvSpPr/>
      </xdr:nvSpPr>
      <xdr:spPr>
        <a:xfrm>
          <a:off x="2828925" y="1504950"/>
          <a:ext cx="600075" cy="4572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DA1B996-E7ED-4C19-BAD2-969AA43850B8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 algn="ctr"/>
            <a:t>60</a:t>
          </a:fld>
          <a:endParaRPr lang="en-GB" sz="14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177249</xdr:colOff>
      <xdr:row>10</xdr:row>
      <xdr:rowOff>65433</xdr:rowOff>
    </xdr:from>
    <xdr:to>
      <xdr:col>6</xdr:col>
      <xdr:colOff>167724</xdr:colOff>
      <xdr:row>13</xdr:row>
      <xdr:rowOff>36858</xdr:rowOff>
    </xdr:to>
    <xdr:sp macro="" textlink="$M$19">
      <xdr:nvSpPr>
        <xdr:cNvPr id="12" name="Rectangle 14"/>
        <xdr:cNvSpPr/>
      </xdr:nvSpPr>
      <xdr:spPr>
        <a:xfrm>
          <a:off x="3225249" y="1684683"/>
          <a:ext cx="600075" cy="4572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A348360-A55C-496F-A800-D46917F082E8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 algn="ctr"/>
            <a:t>70</a:t>
          </a:fld>
          <a:endParaRPr lang="en-GB" sz="1400">
            <a:solidFill>
              <a:schemeClr val="tx1"/>
            </a:solidFill>
          </a:endParaRPr>
        </a:p>
      </xdr:txBody>
    </xdr:sp>
    <xdr:clientData/>
  </xdr:twoCellAnchor>
  <xdr:twoCellAnchor>
    <xdr:from>
      <xdr:col>5</xdr:col>
      <xdr:colOff>477081</xdr:colOff>
      <xdr:row>12</xdr:row>
      <xdr:rowOff>24849</xdr:rowOff>
    </xdr:from>
    <xdr:to>
      <xdr:col>6</xdr:col>
      <xdr:colOff>467556</xdr:colOff>
      <xdr:row>14</xdr:row>
      <xdr:rowOff>158199</xdr:rowOff>
    </xdr:to>
    <xdr:sp macro="" textlink="$M$20">
      <xdr:nvSpPr>
        <xdr:cNvPr id="13" name="Rectangle 15"/>
        <xdr:cNvSpPr/>
      </xdr:nvSpPr>
      <xdr:spPr>
        <a:xfrm>
          <a:off x="3525081" y="1967949"/>
          <a:ext cx="600075" cy="4572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308A6B8-F055-4B4D-B520-A71CE91B40A6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 algn="ctr"/>
            <a:t>80</a:t>
          </a:fld>
          <a:endParaRPr lang="en-GB" sz="14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53426</xdr:colOff>
      <xdr:row>14</xdr:row>
      <xdr:rowOff>89040</xdr:rowOff>
    </xdr:from>
    <xdr:to>
      <xdr:col>7</xdr:col>
      <xdr:colOff>43901</xdr:colOff>
      <xdr:row>17</xdr:row>
      <xdr:rowOff>60465</xdr:rowOff>
    </xdr:to>
    <xdr:sp macro="" textlink="$M$21">
      <xdr:nvSpPr>
        <xdr:cNvPr id="14" name="Rectangle 16"/>
        <xdr:cNvSpPr/>
      </xdr:nvSpPr>
      <xdr:spPr>
        <a:xfrm>
          <a:off x="3711026" y="2355990"/>
          <a:ext cx="600075" cy="4572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25B6B15-FB6E-4EB3-BDFD-E11D7AF874F8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 algn="ctr"/>
            <a:t>90</a:t>
          </a:fld>
          <a:endParaRPr lang="en-GB" sz="14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101880</xdr:colOff>
      <xdr:row>16</xdr:row>
      <xdr:rowOff>151989</xdr:rowOff>
    </xdr:from>
    <xdr:to>
      <xdr:col>7</xdr:col>
      <xdr:colOff>92355</xdr:colOff>
      <xdr:row>19</xdr:row>
      <xdr:rowOff>123414</xdr:rowOff>
    </xdr:to>
    <xdr:sp macro="" textlink="$M$22">
      <xdr:nvSpPr>
        <xdr:cNvPr id="15" name="Rectangle 17"/>
        <xdr:cNvSpPr/>
      </xdr:nvSpPr>
      <xdr:spPr>
        <a:xfrm>
          <a:off x="3759480" y="2742789"/>
          <a:ext cx="600075" cy="4572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F890D00-B88F-4261-A9D2-F425B2ADE765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 algn="ctr"/>
            <a:t>100</a:t>
          </a:fld>
          <a:endParaRPr lang="en-GB" sz="14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474177</xdr:colOff>
      <xdr:row>16</xdr:row>
      <xdr:rowOff>160272</xdr:rowOff>
    </xdr:from>
    <xdr:to>
      <xdr:col>2</xdr:col>
      <xdr:colOff>464652</xdr:colOff>
      <xdr:row>19</xdr:row>
      <xdr:rowOff>131697</xdr:rowOff>
    </xdr:to>
    <xdr:sp macro="" textlink="$M$12">
      <xdr:nvSpPr>
        <xdr:cNvPr id="16" name="Rectangle 20"/>
        <xdr:cNvSpPr/>
      </xdr:nvSpPr>
      <xdr:spPr>
        <a:xfrm>
          <a:off x="1083777" y="2751072"/>
          <a:ext cx="600075" cy="4572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6FE0B6E-31E8-4F6A-8F22-F0B33673A8A8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 algn="ctr"/>
            <a:t>0</a:t>
          </a:fld>
          <a:endParaRPr lang="en-GB" sz="1400">
            <a:solidFill>
              <a:schemeClr val="tx1"/>
            </a:solidFill>
          </a:endParaRPr>
        </a:p>
      </xdr:txBody>
    </xdr:sp>
    <xdr:clientData/>
  </xdr:twoCellAnchor>
  <xdr:oneCellAnchor>
    <xdr:from>
      <xdr:col>2</xdr:col>
      <xdr:colOff>382244</xdr:colOff>
      <xdr:row>11</xdr:row>
      <xdr:rowOff>161152</xdr:rowOff>
    </xdr:from>
    <xdr:ext cx="2235201" cy="1560286"/>
    <xdr:pic>
      <xdr:nvPicPr>
        <xdr:cNvPr id="17" name="Picture 7" descr="Half Centre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01444" y="1942327"/>
          <a:ext cx="2235201" cy="1560286"/>
        </a:xfrm>
        <a:prstGeom prst="rect">
          <a:avLst/>
        </a:prstGeom>
      </xdr:spPr>
    </xdr:pic>
    <xdr:clientData/>
  </xdr:oneCellAnchor>
  <xdr:oneCellAnchor>
    <xdr:from>
      <xdr:col>1</xdr:col>
      <xdr:colOff>289885</xdr:colOff>
      <xdr:row>8</xdr:row>
      <xdr:rowOff>130019</xdr:rowOff>
    </xdr:from>
    <xdr:ext cx="3312698" cy="2138877"/>
    <xdr:pic>
      <xdr:nvPicPr>
        <xdr:cNvPr id="18" name="Picture 24" descr="Glass2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99485" y="1425419"/>
          <a:ext cx="3312698" cy="2138877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419100</xdr:colOff>
      <xdr:row>3</xdr:row>
      <xdr:rowOff>66675</xdr:rowOff>
    </xdr:from>
    <xdr:to>
      <xdr:col>16</xdr:col>
      <xdr:colOff>28575</xdr:colOff>
      <xdr:row>20</xdr:row>
      <xdr:rowOff>9525</xdr:rowOff>
    </xdr:to>
    <xdr:sp macro="" textlink="">
      <xdr:nvSpPr>
        <xdr:cNvPr id="2" name="Freeform 4"/>
        <xdr:cNvSpPr/>
      </xdr:nvSpPr>
      <xdr:spPr>
        <a:xfrm>
          <a:off x="7124700" y="552450"/>
          <a:ext cx="2657475" cy="2695575"/>
        </a:xfrm>
        <a:custGeom>
          <a:avLst/>
          <a:gdLst>
            <a:gd name="connsiteX0" fmla="*/ 47625 w 2657475"/>
            <a:gd name="connsiteY0" fmla="*/ 2124075 h 2695575"/>
            <a:gd name="connsiteX1" fmla="*/ 0 w 2657475"/>
            <a:gd name="connsiteY1" fmla="*/ 1695450 h 2695575"/>
            <a:gd name="connsiteX2" fmla="*/ 247650 w 2657475"/>
            <a:gd name="connsiteY2" fmla="*/ 923925 h 2695575"/>
            <a:gd name="connsiteX3" fmla="*/ 781050 w 2657475"/>
            <a:gd name="connsiteY3" fmla="*/ 295275 h 2695575"/>
            <a:gd name="connsiteX4" fmla="*/ 1609725 w 2657475"/>
            <a:gd name="connsiteY4" fmla="*/ 0 h 2695575"/>
            <a:gd name="connsiteX5" fmla="*/ 2152650 w 2657475"/>
            <a:gd name="connsiteY5" fmla="*/ 57150 h 2695575"/>
            <a:gd name="connsiteX6" fmla="*/ 2333625 w 2657475"/>
            <a:gd name="connsiteY6" fmla="*/ 257175 h 2695575"/>
            <a:gd name="connsiteX7" fmla="*/ 2381250 w 2657475"/>
            <a:gd name="connsiteY7" fmla="*/ 1352550 h 2695575"/>
            <a:gd name="connsiteX8" fmla="*/ 2657475 w 2657475"/>
            <a:gd name="connsiteY8" fmla="*/ 1733550 h 2695575"/>
            <a:gd name="connsiteX9" fmla="*/ 2657475 w 2657475"/>
            <a:gd name="connsiteY9" fmla="*/ 2266950 h 2695575"/>
            <a:gd name="connsiteX10" fmla="*/ 2228850 w 2657475"/>
            <a:gd name="connsiteY10" fmla="*/ 2695575 h 2695575"/>
            <a:gd name="connsiteX11" fmla="*/ 1695450 w 2657475"/>
            <a:gd name="connsiteY11" fmla="*/ 2657475 h 2695575"/>
            <a:gd name="connsiteX12" fmla="*/ 1371600 w 2657475"/>
            <a:gd name="connsiteY12" fmla="*/ 2419350 h 2695575"/>
            <a:gd name="connsiteX13" fmla="*/ 542925 w 2657475"/>
            <a:gd name="connsiteY13" fmla="*/ 2409825 h 2695575"/>
            <a:gd name="connsiteX14" fmla="*/ 85725 w 2657475"/>
            <a:gd name="connsiteY14" fmla="*/ 2238375 h 2695575"/>
            <a:gd name="connsiteX15" fmla="*/ 47625 w 2657475"/>
            <a:gd name="connsiteY15" fmla="*/ 2124075 h 26955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657475" h="2695575">
              <a:moveTo>
                <a:pt x="47625" y="2124075"/>
              </a:moveTo>
              <a:lnTo>
                <a:pt x="0" y="1695450"/>
              </a:lnTo>
              <a:lnTo>
                <a:pt x="247650" y="923925"/>
              </a:lnTo>
              <a:lnTo>
                <a:pt x="781050" y="295275"/>
              </a:lnTo>
              <a:lnTo>
                <a:pt x="1609725" y="0"/>
              </a:lnTo>
              <a:lnTo>
                <a:pt x="2152650" y="57150"/>
              </a:lnTo>
              <a:lnTo>
                <a:pt x="2333625" y="257175"/>
              </a:lnTo>
              <a:lnTo>
                <a:pt x="2381250" y="1352550"/>
              </a:lnTo>
              <a:lnTo>
                <a:pt x="2657475" y="1733550"/>
              </a:lnTo>
              <a:lnTo>
                <a:pt x="2657475" y="2266950"/>
              </a:lnTo>
              <a:lnTo>
                <a:pt x="2228850" y="2695575"/>
              </a:lnTo>
              <a:lnTo>
                <a:pt x="1695450" y="2657475"/>
              </a:lnTo>
              <a:lnTo>
                <a:pt x="1371600" y="2419350"/>
              </a:lnTo>
              <a:lnTo>
                <a:pt x="542925" y="2409825"/>
              </a:lnTo>
              <a:lnTo>
                <a:pt x="85725" y="2238375"/>
              </a:lnTo>
              <a:lnTo>
                <a:pt x="47625" y="2124075"/>
              </a:lnTo>
              <a:close/>
            </a:path>
          </a:pathLst>
        </a:custGeom>
        <a:gradFill>
          <a:gsLst>
            <a:gs pos="30000">
              <a:schemeClr val="tx1">
                <a:lumMod val="50000"/>
                <a:lumOff val="50000"/>
              </a:schemeClr>
            </a:gs>
            <a:gs pos="50000">
              <a:schemeClr val="bg1">
                <a:lumMod val="85000"/>
              </a:schemeClr>
            </a:gs>
            <a:gs pos="76000">
              <a:schemeClr val="bg1">
                <a:lumMod val="50000"/>
              </a:schemeClr>
            </a:gs>
          </a:gsLst>
          <a:lin ang="7200000" scaled="0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11</xdr:col>
      <xdr:colOff>92851</xdr:colOff>
      <xdr:row>1</xdr:row>
      <xdr:rowOff>76958</xdr:rowOff>
    </xdr:from>
    <xdr:ext cx="3383774" cy="3383774"/>
    <xdr:pic>
      <xdr:nvPicPr>
        <xdr:cNvPr id="3" name="Picture 3" descr="Quarter Chart Left.png"/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tretch>
          <a:fillRect/>
        </a:stretch>
      </xdr:blipFill>
      <xdr:spPr>
        <a:xfrm>
          <a:off x="6798451" y="238883"/>
          <a:ext cx="3383774" cy="3383774"/>
        </a:xfrm>
        <a:prstGeom prst="rect">
          <a:avLst/>
        </a:prstGeom>
        <a:effectLst>
          <a:outerShdw blurRad="50800" dist="38100" dir="5400000" algn="t" rotWithShape="0">
            <a:prstClr val="black">
              <a:alpha val="73000"/>
            </a:prstClr>
          </a:outerShdw>
        </a:effectLst>
      </xdr:spPr>
    </xdr:pic>
    <xdr:clientData/>
  </xdr:oneCellAnchor>
  <xdr:twoCellAnchor>
    <xdr:from>
      <xdr:col>11</xdr:col>
      <xdr:colOff>0</xdr:colOff>
      <xdr:row>3</xdr:row>
      <xdr:rowOff>19051</xdr:rowOff>
    </xdr:from>
    <xdr:to>
      <xdr:col>19</xdr:col>
      <xdr:colOff>302729</xdr:colOff>
      <xdr:row>29</xdr:row>
      <xdr:rowOff>16981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66675</xdr:colOff>
      <xdr:row>13</xdr:row>
      <xdr:rowOff>38100</xdr:rowOff>
    </xdr:from>
    <xdr:to>
      <xdr:col>13</xdr:col>
      <xdr:colOff>104775</xdr:colOff>
      <xdr:row>16</xdr:row>
      <xdr:rowOff>19050</xdr:rowOff>
    </xdr:to>
    <xdr:sp macro="" textlink="$W$10">
      <xdr:nvSpPr>
        <xdr:cNvPr id="5" name="Rectangle 5"/>
        <xdr:cNvSpPr/>
      </xdr:nvSpPr>
      <xdr:spPr>
        <a:xfrm>
          <a:off x="7381875" y="2143125"/>
          <a:ext cx="647700" cy="466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428F43-772C-4154-A3C6-AEB40F0C213D}" type="TxLink">
            <a:rPr lang="en-US" sz="1000" b="0" i="0" u="none" strike="noStrike">
              <a:solidFill>
                <a:srgbClr val="000000"/>
              </a:solidFill>
              <a:latin typeface="Calibri"/>
            </a:rPr>
            <a:pPr algn="ctr"/>
            <a:t>10</a:t>
          </a:fld>
          <a:endParaRPr lang="en-GB" sz="1100"/>
        </a:p>
      </xdr:txBody>
    </xdr:sp>
    <xdr:clientData/>
  </xdr:twoCellAnchor>
  <xdr:twoCellAnchor>
    <xdr:from>
      <xdr:col>12</xdr:col>
      <xdr:colOff>123825</xdr:colOff>
      <xdr:row>11</xdr:row>
      <xdr:rowOff>104775</xdr:rowOff>
    </xdr:from>
    <xdr:to>
      <xdr:col>13</xdr:col>
      <xdr:colOff>161925</xdr:colOff>
      <xdr:row>14</xdr:row>
      <xdr:rowOff>85725</xdr:rowOff>
    </xdr:to>
    <xdr:sp macro="" textlink="$W$11">
      <xdr:nvSpPr>
        <xdr:cNvPr id="6" name="Rectangle 6"/>
        <xdr:cNvSpPr/>
      </xdr:nvSpPr>
      <xdr:spPr>
        <a:xfrm>
          <a:off x="7439025" y="1885950"/>
          <a:ext cx="647700" cy="466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78A2DFB-FCEA-4AB0-A59D-A5020F6F63B2}" type="TxLink">
            <a:rPr lang="en-US" sz="1000" b="0" i="0" u="none" strike="noStrike">
              <a:solidFill>
                <a:srgbClr val="000000"/>
              </a:solidFill>
              <a:latin typeface="Calibri"/>
            </a:rPr>
            <a:pPr algn="ctr"/>
            <a:t>20</a:t>
          </a:fld>
          <a:endParaRPr lang="en-GB" sz="1100"/>
        </a:p>
      </xdr:txBody>
    </xdr:sp>
    <xdr:clientData/>
  </xdr:twoCellAnchor>
  <xdr:twoCellAnchor>
    <xdr:from>
      <xdr:col>12</xdr:col>
      <xdr:colOff>209550</xdr:colOff>
      <xdr:row>10</xdr:row>
      <xdr:rowOff>38100</xdr:rowOff>
    </xdr:from>
    <xdr:to>
      <xdr:col>13</xdr:col>
      <xdr:colOff>247650</xdr:colOff>
      <xdr:row>13</xdr:row>
      <xdr:rowOff>19050</xdr:rowOff>
    </xdr:to>
    <xdr:sp macro="" textlink="$W$12">
      <xdr:nvSpPr>
        <xdr:cNvPr id="7" name="Rectangle 7"/>
        <xdr:cNvSpPr/>
      </xdr:nvSpPr>
      <xdr:spPr>
        <a:xfrm>
          <a:off x="7524750" y="1657350"/>
          <a:ext cx="647700" cy="466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A7E4756-8D43-4AE4-A6AB-55A83728199C}" type="TxLink">
            <a:rPr lang="en-US" sz="1000" b="0" i="0" u="none" strike="noStrike">
              <a:solidFill>
                <a:srgbClr val="000000"/>
              </a:solidFill>
              <a:latin typeface="Calibri"/>
            </a:rPr>
            <a:pPr algn="ctr"/>
            <a:t>30</a:t>
          </a:fld>
          <a:endParaRPr lang="en-US" sz="1000" b="0" i="0" u="none" strike="noStrike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12</xdr:col>
      <xdr:colOff>323849</xdr:colOff>
      <xdr:row>8</xdr:row>
      <xdr:rowOff>142875</xdr:rowOff>
    </xdr:from>
    <xdr:to>
      <xdr:col>13</xdr:col>
      <xdr:colOff>371474</xdr:colOff>
      <xdr:row>11</xdr:row>
      <xdr:rowOff>123825</xdr:rowOff>
    </xdr:to>
    <xdr:sp macro="" textlink="$W$13">
      <xdr:nvSpPr>
        <xdr:cNvPr id="8" name="Rectangle 8"/>
        <xdr:cNvSpPr/>
      </xdr:nvSpPr>
      <xdr:spPr>
        <a:xfrm>
          <a:off x="7639049" y="1438275"/>
          <a:ext cx="657225" cy="466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11680F0-2F14-4778-B0D0-52BDEBA771AE}" type="TxLink">
            <a:rPr lang="en-US" sz="1000" b="0" i="0" u="none" strike="noStrike">
              <a:solidFill>
                <a:srgbClr val="000000"/>
              </a:solidFill>
              <a:latin typeface="Calibri"/>
            </a:rPr>
            <a:pPr algn="ctr"/>
            <a:t>40</a:t>
          </a:fld>
          <a:endParaRPr lang="en-GB" sz="1100"/>
        </a:p>
      </xdr:txBody>
    </xdr:sp>
    <xdr:clientData/>
  </xdr:twoCellAnchor>
  <xdr:twoCellAnchor>
    <xdr:from>
      <xdr:col>12</xdr:col>
      <xdr:colOff>485775</xdr:colOff>
      <xdr:row>7</xdr:row>
      <xdr:rowOff>114300</xdr:rowOff>
    </xdr:from>
    <xdr:to>
      <xdr:col>13</xdr:col>
      <xdr:colOff>523875</xdr:colOff>
      <xdr:row>10</xdr:row>
      <xdr:rowOff>95250</xdr:rowOff>
    </xdr:to>
    <xdr:sp macro="" textlink="$W$14">
      <xdr:nvSpPr>
        <xdr:cNvPr id="9" name="Rectangle 9"/>
        <xdr:cNvSpPr/>
      </xdr:nvSpPr>
      <xdr:spPr>
        <a:xfrm>
          <a:off x="7800975" y="1247775"/>
          <a:ext cx="647700" cy="466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C74E552-028A-4D47-8BD9-78235A8747A1}" type="TxLink">
            <a:rPr lang="en-US" sz="1000" b="0" i="0" u="none" strike="noStrike">
              <a:solidFill>
                <a:srgbClr val="000000"/>
              </a:solidFill>
              <a:latin typeface="Calibri"/>
            </a:rPr>
            <a:pPr algn="ctr"/>
            <a:t>50</a:t>
          </a:fld>
          <a:endParaRPr lang="en-GB" sz="1100"/>
        </a:p>
      </xdr:txBody>
    </xdr:sp>
    <xdr:clientData/>
  </xdr:twoCellAnchor>
  <xdr:twoCellAnchor>
    <xdr:from>
      <xdr:col>13</xdr:col>
      <xdr:colOff>76200</xdr:colOff>
      <xdr:row>6</xdr:row>
      <xdr:rowOff>114300</xdr:rowOff>
    </xdr:from>
    <xdr:to>
      <xdr:col>14</xdr:col>
      <xdr:colOff>114300</xdr:colOff>
      <xdr:row>9</xdr:row>
      <xdr:rowOff>95250</xdr:rowOff>
    </xdr:to>
    <xdr:sp macro="" textlink="$W$15">
      <xdr:nvSpPr>
        <xdr:cNvPr id="10" name="Rectangle 10"/>
        <xdr:cNvSpPr/>
      </xdr:nvSpPr>
      <xdr:spPr>
        <a:xfrm>
          <a:off x="8001000" y="1085850"/>
          <a:ext cx="647700" cy="466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E5E2BF2-64EE-4AA9-901F-629E5ACE53E6}" type="TxLink">
            <a:rPr lang="en-US" sz="1000" b="0" i="0" u="none" strike="noStrike">
              <a:solidFill>
                <a:srgbClr val="000000"/>
              </a:solidFill>
              <a:latin typeface="Calibri"/>
            </a:rPr>
            <a:pPr algn="ctr"/>
            <a:t>60</a:t>
          </a:fld>
          <a:endParaRPr lang="en-US" sz="1000" b="0" i="0" u="none" strike="noStrike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13</xdr:col>
      <xdr:colOff>285750</xdr:colOff>
      <xdr:row>5</xdr:row>
      <xdr:rowOff>142875</xdr:rowOff>
    </xdr:from>
    <xdr:to>
      <xdr:col>14</xdr:col>
      <xdr:colOff>323850</xdr:colOff>
      <xdr:row>8</xdr:row>
      <xdr:rowOff>123825</xdr:rowOff>
    </xdr:to>
    <xdr:sp macro="" textlink="$W$16">
      <xdr:nvSpPr>
        <xdr:cNvPr id="11" name="Rectangle 11"/>
        <xdr:cNvSpPr/>
      </xdr:nvSpPr>
      <xdr:spPr>
        <a:xfrm>
          <a:off x="8210550" y="952500"/>
          <a:ext cx="647700" cy="466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2C6C249-0CA4-423E-80D6-ED7CE098BC32}" type="TxLink">
            <a:rPr lang="en-US" sz="1000" b="0" i="0" u="none" strike="noStrike">
              <a:solidFill>
                <a:srgbClr val="000000"/>
              </a:solidFill>
              <a:latin typeface="Calibri"/>
            </a:rPr>
            <a:pPr algn="ctr"/>
            <a:t>70</a:t>
          </a:fld>
          <a:endParaRPr lang="en-GB" sz="1100"/>
        </a:p>
      </xdr:txBody>
    </xdr:sp>
    <xdr:clientData/>
  </xdr:twoCellAnchor>
  <xdr:twoCellAnchor>
    <xdr:from>
      <xdr:col>13</xdr:col>
      <xdr:colOff>523875</xdr:colOff>
      <xdr:row>5</xdr:row>
      <xdr:rowOff>38100</xdr:rowOff>
    </xdr:from>
    <xdr:to>
      <xdr:col>14</xdr:col>
      <xdr:colOff>561975</xdr:colOff>
      <xdr:row>8</xdr:row>
      <xdr:rowOff>19050</xdr:rowOff>
    </xdr:to>
    <xdr:sp macro="" textlink="$W$17">
      <xdr:nvSpPr>
        <xdr:cNvPr id="12" name="Rectangle 12"/>
        <xdr:cNvSpPr/>
      </xdr:nvSpPr>
      <xdr:spPr>
        <a:xfrm>
          <a:off x="8448675" y="847725"/>
          <a:ext cx="647700" cy="466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C8FE1A5-6117-48FB-9B09-8FB9C8BD6D8F}" type="TxLink">
            <a:rPr lang="en-US" sz="1000" b="0" i="0" u="none" strike="noStrike">
              <a:solidFill>
                <a:srgbClr val="000000"/>
              </a:solidFill>
              <a:latin typeface="Calibri"/>
            </a:rPr>
            <a:pPr algn="ctr"/>
            <a:t>80</a:t>
          </a:fld>
          <a:endParaRPr lang="en-GB" sz="1100"/>
        </a:p>
      </xdr:txBody>
    </xdr:sp>
    <xdr:clientData/>
  </xdr:twoCellAnchor>
  <xdr:twoCellAnchor>
    <xdr:from>
      <xdr:col>14</xdr:col>
      <xdr:colOff>152400</xdr:colOff>
      <xdr:row>4</xdr:row>
      <xdr:rowOff>123825</xdr:rowOff>
    </xdr:from>
    <xdr:to>
      <xdr:col>15</xdr:col>
      <xdr:colOff>190500</xdr:colOff>
      <xdr:row>7</xdr:row>
      <xdr:rowOff>104775</xdr:rowOff>
    </xdr:to>
    <xdr:sp macro="" textlink="$W$18">
      <xdr:nvSpPr>
        <xdr:cNvPr id="13" name="Rectangle 13"/>
        <xdr:cNvSpPr/>
      </xdr:nvSpPr>
      <xdr:spPr>
        <a:xfrm>
          <a:off x="8686800" y="771525"/>
          <a:ext cx="647700" cy="466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46457A9-7A60-43E9-B170-C4B8DFD50C34}" type="TxLink">
            <a:rPr lang="en-US" sz="1000" b="0" i="0" u="none" strike="noStrike">
              <a:solidFill>
                <a:srgbClr val="000000"/>
              </a:solidFill>
              <a:latin typeface="Calibri"/>
            </a:rPr>
            <a:pPr algn="ctr"/>
            <a:t>90</a:t>
          </a:fld>
          <a:endParaRPr lang="en-GB" sz="1100"/>
        </a:p>
      </xdr:txBody>
    </xdr:sp>
    <xdr:clientData/>
  </xdr:twoCellAnchor>
  <xdr:twoCellAnchor>
    <xdr:from>
      <xdr:col>14</xdr:col>
      <xdr:colOff>438150</xdr:colOff>
      <xdr:row>4</xdr:row>
      <xdr:rowOff>104775</xdr:rowOff>
    </xdr:from>
    <xdr:to>
      <xdr:col>15</xdr:col>
      <xdr:colOff>476250</xdr:colOff>
      <xdr:row>7</xdr:row>
      <xdr:rowOff>85725</xdr:rowOff>
    </xdr:to>
    <xdr:sp macro="" textlink="$W$19">
      <xdr:nvSpPr>
        <xdr:cNvPr id="14" name="Rectangle 14"/>
        <xdr:cNvSpPr/>
      </xdr:nvSpPr>
      <xdr:spPr>
        <a:xfrm>
          <a:off x="8972550" y="752475"/>
          <a:ext cx="647700" cy="466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C4BC00-0C7D-455E-B92C-0049BFAD6D9C}" type="TxLink">
            <a:rPr lang="en-US" sz="1000" b="0" i="0" u="none" strike="noStrike">
              <a:solidFill>
                <a:srgbClr val="000000"/>
              </a:solidFill>
              <a:latin typeface="Calibri"/>
            </a:rPr>
            <a:pPr algn="ctr"/>
            <a:t>100</a:t>
          </a:fld>
          <a:endParaRPr lang="en-GB" sz="1100"/>
        </a:p>
      </xdr:txBody>
    </xdr:sp>
    <xdr:clientData/>
  </xdr:twoCellAnchor>
  <xdr:twoCellAnchor>
    <xdr:from>
      <xdr:col>12</xdr:col>
      <xdr:colOff>38100</xdr:colOff>
      <xdr:row>14</xdr:row>
      <xdr:rowOff>104775</xdr:rowOff>
    </xdr:from>
    <xdr:to>
      <xdr:col>13</xdr:col>
      <xdr:colOff>76200</xdr:colOff>
      <xdr:row>17</xdr:row>
      <xdr:rowOff>85725</xdr:rowOff>
    </xdr:to>
    <xdr:sp macro="" textlink="$W$9">
      <xdr:nvSpPr>
        <xdr:cNvPr id="15" name="Rectangle 15"/>
        <xdr:cNvSpPr/>
      </xdr:nvSpPr>
      <xdr:spPr>
        <a:xfrm>
          <a:off x="7353300" y="2371725"/>
          <a:ext cx="647700" cy="466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6F30662-DA7D-4C97-B981-CED3A17323AB}" type="TxLink">
            <a:rPr lang="en-US" sz="1000" b="0" i="0" u="none" strike="noStrike">
              <a:solidFill>
                <a:srgbClr val="000000"/>
              </a:solidFill>
              <a:latin typeface="Calibri"/>
            </a:rPr>
            <a:pPr algn="ctr"/>
            <a:t>0</a:t>
          </a:fld>
          <a:endParaRPr lang="en-GB" sz="1100"/>
        </a:p>
      </xdr:txBody>
    </xdr:sp>
    <xdr:clientData/>
  </xdr:twoCellAnchor>
  <xdr:twoCellAnchor>
    <xdr:from>
      <xdr:col>12</xdr:col>
      <xdr:colOff>523876</xdr:colOff>
      <xdr:row>7</xdr:row>
      <xdr:rowOff>142875</xdr:rowOff>
    </xdr:from>
    <xdr:to>
      <xdr:col>13</xdr:col>
      <xdr:colOff>85726</xdr:colOff>
      <xdr:row>8</xdr:row>
      <xdr:rowOff>152400</xdr:rowOff>
    </xdr:to>
    <xdr:sp macro="" textlink="">
      <xdr:nvSpPr>
        <xdr:cNvPr id="16" name="Oval 19"/>
        <xdr:cNvSpPr/>
      </xdr:nvSpPr>
      <xdr:spPr>
        <a:xfrm>
          <a:off x="7839076" y="1276350"/>
          <a:ext cx="171450" cy="171450"/>
        </a:xfrm>
        <a:prstGeom prst="ellipse">
          <a:avLst/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12</xdr:col>
      <xdr:colOff>47626</xdr:colOff>
      <xdr:row>14</xdr:row>
      <xdr:rowOff>152400</xdr:rowOff>
    </xdr:from>
    <xdr:to>
      <xdr:col>12</xdr:col>
      <xdr:colOff>219076</xdr:colOff>
      <xdr:row>16</xdr:row>
      <xdr:rowOff>0</xdr:rowOff>
    </xdr:to>
    <xdr:sp macro="" textlink="">
      <xdr:nvSpPr>
        <xdr:cNvPr id="17" name="Oval 18"/>
        <xdr:cNvSpPr/>
      </xdr:nvSpPr>
      <xdr:spPr>
        <a:xfrm>
          <a:off x="7362826" y="2419350"/>
          <a:ext cx="171450" cy="171450"/>
        </a:xfrm>
        <a:prstGeom prst="ellipse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14</xdr:col>
      <xdr:colOff>438151</xdr:colOff>
      <xdr:row>4</xdr:row>
      <xdr:rowOff>38100</xdr:rowOff>
    </xdr:from>
    <xdr:to>
      <xdr:col>15</xdr:col>
      <xdr:colOff>1</xdr:colOff>
      <xdr:row>5</xdr:row>
      <xdr:rowOff>47625</xdr:rowOff>
    </xdr:to>
    <xdr:sp macro="" textlink="">
      <xdr:nvSpPr>
        <xdr:cNvPr id="18" name="Oval 20"/>
        <xdr:cNvSpPr/>
      </xdr:nvSpPr>
      <xdr:spPr>
        <a:xfrm>
          <a:off x="8972551" y="685800"/>
          <a:ext cx="171450" cy="171450"/>
        </a:xfrm>
        <a:prstGeom prst="ellipse">
          <a:avLst/>
        </a:prstGeom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14</xdr:col>
      <xdr:colOff>333375</xdr:colOff>
      <xdr:row>14</xdr:row>
      <xdr:rowOff>0</xdr:rowOff>
    </xdr:from>
    <xdr:to>
      <xdr:col>15</xdr:col>
      <xdr:colOff>314325</xdr:colOff>
      <xdr:row>17</xdr:row>
      <xdr:rowOff>104775</xdr:rowOff>
    </xdr:to>
    <xdr:sp macro="" textlink="$S$19">
      <xdr:nvSpPr>
        <xdr:cNvPr id="19" name="Oval 16"/>
        <xdr:cNvSpPr/>
      </xdr:nvSpPr>
      <xdr:spPr>
        <a:xfrm>
          <a:off x="8867775" y="2266950"/>
          <a:ext cx="590550" cy="590550"/>
        </a:xfrm>
        <a:prstGeom prst="ellipse">
          <a:avLst/>
        </a:prstGeom>
        <a:gradFill>
          <a:gsLst>
            <a:gs pos="0">
              <a:schemeClr val="tx1">
                <a:lumMod val="50000"/>
                <a:lumOff val="50000"/>
              </a:schemeClr>
            </a:gs>
            <a:gs pos="49000">
              <a:schemeClr val="bg1">
                <a:lumMod val="85000"/>
              </a:schemeClr>
            </a:gs>
            <a:gs pos="100000">
              <a:schemeClr val="tx1">
                <a:lumMod val="65000"/>
                <a:lumOff val="35000"/>
              </a:schemeClr>
            </a:gs>
          </a:gsLst>
        </a:gradFill>
        <a:effectLst>
          <a:outerShdw blurRad="355600" dist="38100" dir="5400000" algn="t" rotWithShape="0">
            <a:prstClr val="black">
              <a:alpha val="83000"/>
            </a:prstClr>
          </a:outerShdw>
        </a:effectLst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644A087-8822-4B23-8722-D91D6CDB75DC}" type="TxLink">
            <a:rPr lang="en-US" sz="1000" b="1" i="0" u="none" strike="noStrike">
              <a:solidFill>
                <a:srgbClr val="000000"/>
              </a:solidFill>
              <a:latin typeface="Calibri"/>
            </a:rPr>
            <a:pPr algn="ctr"/>
            <a:t>20</a:t>
          </a:fld>
          <a:endParaRPr lang="en-GB" sz="1100" b="1"/>
        </a:p>
      </xdr:txBody>
    </xdr:sp>
    <xdr:clientData/>
  </xdr:twoCellAnchor>
  <xdr:twoCellAnchor>
    <xdr:from>
      <xdr:col>13</xdr:col>
      <xdr:colOff>447675</xdr:colOff>
      <xdr:row>10</xdr:row>
      <xdr:rowOff>152399</xdr:rowOff>
    </xdr:from>
    <xdr:to>
      <xdr:col>15</xdr:col>
      <xdr:colOff>190500</xdr:colOff>
      <xdr:row>16</xdr:row>
      <xdr:rowOff>142874</xdr:rowOff>
    </xdr:to>
    <xdr:sp macro="" textlink="">
      <xdr:nvSpPr>
        <xdr:cNvPr id="20" name="Half Frame 22"/>
        <xdr:cNvSpPr/>
      </xdr:nvSpPr>
      <xdr:spPr>
        <a:xfrm>
          <a:off x="8372475" y="1771649"/>
          <a:ext cx="962025" cy="962025"/>
        </a:xfrm>
        <a:prstGeom prst="halfFrame">
          <a:avLst/>
        </a:prstGeom>
        <a:solidFill>
          <a:schemeClr val="tx1">
            <a:alpha val="24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371476</xdr:colOff>
      <xdr:row>9</xdr:row>
      <xdr:rowOff>19050</xdr:rowOff>
    </xdr:from>
    <xdr:to>
      <xdr:col>12</xdr:col>
      <xdr:colOff>542926</xdr:colOff>
      <xdr:row>10</xdr:row>
      <xdr:rowOff>28575</xdr:rowOff>
    </xdr:to>
    <xdr:sp macro="" textlink="">
      <xdr:nvSpPr>
        <xdr:cNvPr id="21" name="Oval 23"/>
        <xdr:cNvSpPr/>
      </xdr:nvSpPr>
      <xdr:spPr>
        <a:xfrm>
          <a:off x="7686676" y="1476375"/>
          <a:ext cx="171450" cy="171450"/>
        </a:xfrm>
        <a:prstGeom prst="ellipse">
          <a:avLst/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12</xdr:col>
      <xdr:colOff>247651</xdr:colOff>
      <xdr:row>10</xdr:row>
      <xdr:rowOff>66675</xdr:rowOff>
    </xdr:from>
    <xdr:to>
      <xdr:col>12</xdr:col>
      <xdr:colOff>419101</xdr:colOff>
      <xdr:row>11</xdr:row>
      <xdr:rowOff>76200</xdr:rowOff>
    </xdr:to>
    <xdr:sp macro="" textlink="">
      <xdr:nvSpPr>
        <xdr:cNvPr id="22" name="Oval 24"/>
        <xdr:cNvSpPr/>
      </xdr:nvSpPr>
      <xdr:spPr>
        <a:xfrm>
          <a:off x="7562851" y="1685925"/>
          <a:ext cx="171450" cy="171450"/>
        </a:xfrm>
        <a:prstGeom prst="ellipse">
          <a:avLst/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12</xdr:col>
      <xdr:colOff>85726</xdr:colOff>
      <xdr:row>13</xdr:row>
      <xdr:rowOff>57150</xdr:rowOff>
    </xdr:from>
    <xdr:to>
      <xdr:col>12</xdr:col>
      <xdr:colOff>257176</xdr:colOff>
      <xdr:row>14</xdr:row>
      <xdr:rowOff>66675</xdr:rowOff>
    </xdr:to>
    <xdr:sp macro="" textlink="">
      <xdr:nvSpPr>
        <xdr:cNvPr id="23" name="Oval 25"/>
        <xdr:cNvSpPr/>
      </xdr:nvSpPr>
      <xdr:spPr>
        <a:xfrm>
          <a:off x="7400926" y="2162175"/>
          <a:ext cx="171450" cy="171450"/>
        </a:xfrm>
        <a:prstGeom prst="ellipse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12</xdr:col>
      <xdr:colOff>142876</xdr:colOff>
      <xdr:row>11</xdr:row>
      <xdr:rowOff>133350</xdr:rowOff>
    </xdr:from>
    <xdr:to>
      <xdr:col>12</xdr:col>
      <xdr:colOff>314326</xdr:colOff>
      <xdr:row>12</xdr:row>
      <xdr:rowOff>142875</xdr:rowOff>
    </xdr:to>
    <xdr:sp macro="" textlink="">
      <xdr:nvSpPr>
        <xdr:cNvPr id="24" name="Oval 26"/>
        <xdr:cNvSpPr/>
      </xdr:nvSpPr>
      <xdr:spPr>
        <a:xfrm>
          <a:off x="7458076" y="1914525"/>
          <a:ext cx="171450" cy="171450"/>
        </a:xfrm>
        <a:prstGeom prst="ellipse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13</xdr:col>
      <xdr:colOff>95251</xdr:colOff>
      <xdr:row>6</xdr:row>
      <xdr:rowOff>133350</xdr:rowOff>
    </xdr:from>
    <xdr:to>
      <xdr:col>13</xdr:col>
      <xdr:colOff>266701</xdr:colOff>
      <xdr:row>7</xdr:row>
      <xdr:rowOff>142875</xdr:rowOff>
    </xdr:to>
    <xdr:sp macro="" textlink="">
      <xdr:nvSpPr>
        <xdr:cNvPr id="25" name="Oval 27"/>
        <xdr:cNvSpPr/>
      </xdr:nvSpPr>
      <xdr:spPr>
        <a:xfrm>
          <a:off x="8020051" y="1104900"/>
          <a:ext cx="171450" cy="171450"/>
        </a:xfrm>
        <a:prstGeom prst="ellipse">
          <a:avLst/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13</xdr:col>
      <xdr:colOff>523875</xdr:colOff>
      <xdr:row>5</xdr:row>
      <xdr:rowOff>28575</xdr:rowOff>
    </xdr:from>
    <xdr:to>
      <xdr:col>14</xdr:col>
      <xdr:colOff>85725</xdr:colOff>
      <xdr:row>6</xdr:row>
      <xdr:rowOff>38100</xdr:rowOff>
    </xdr:to>
    <xdr:sp macro="" textlink="">
      <xdr:nvSpPr>
        <xdr:cNvPr id="26" name="Oval 28"/>
        <xdr:cNvSpPr/>
      </xdr:nvSpPr>
      <xdr:spPr>
        <a:xfrm>
          <a:off x="8448675" y="838200"/>
          <a:ext cx="171450" cy="171450"/>
        </a:xfrm>
        <a:prstGeom prst="ellipse">
          <a:avLst/>
        </a:prstGeom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13</xdr:col>
      <xdr:colOff>295275</xdr:colOff>
      <xdr:row>5</xdr:row>
      <xdr:rowOff>142875</xdr:rowOff>
    </xdr:from>
    <xdr:to>
      <xdr:col>13</xdr:col>
      <xdr:colOff>466725</xdr:colOff>
      <xdr:row>6</xdr:row>
      <xdr:rowOff>152400</xdr:rowOff>
    </xdr:to>
    <xdr:sp macro="" textlink="">
      <xdr:nvSpPr>
        <xdr:cNvPr id="27" name="Oval 29"/>
        <xdr:cNvSpPr/>
      </xdr:nvSpPr>
      <xdr:spPr>
        <a:xfrm>
          <a:off x="8220075" y="952500"/>
          <a:ext cx="171450" cy="171450"/>
        </a:xfrm>
        <a:prstGeom prst="ellipse">
          <a:avLst/>
        </a:prstGeom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14</xdr:col>
      <xdr:colOff>171451</xdr:colOff>
      <xdr:row>4</xdr:row>
      <xdr:rowOff>95250</xdr:rowOff>
    </xdr:from>
    <xdr:to>
      <xdr:col>14</xdr:col>
      <xdr:colOff>342901</xdr:colOff>
      <xdr:row>5</xdr:row>
      <xdr:rowOff>104775</xdr:rowOff>
    </xdr:to>
    <xdr:sp macro="" textlink="">
      <xdr:nvSpPr>
        <xdr:cNvPr id="28" name="Oval 30"/>
        <xdr:cNvSpPr/>
      </xdr:nvSpPr>
      <xdr:spPr>
        <a:xfrm>
          <a:off x="8705851" y="742950"/>
          <a:ext cx="171450" cy="171450"/>
        </a:xfrm>
        <a:prstGeom prst="ellipse">
          <a:avLst/>
        </a:prstGeom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11</xdr:col>
      <xdr:colOff>114301</xdr:colOff>
      <xdr:row>1</xdr:row>
      <xdr:rowOff>155558</xdr:rowOff>
    </xdr:from>
    <xdr:ext cx="3383774" cy="3383774"/>
    <xdr:pic>
      <xdr:nvPicPr>
        <xdr:cNvPr id="29" name="Picture 2" descr="Quarter Chart Left Reflection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819901" y="317483"/>
          <a:ext cx="3383774" cy="3383774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64851</xdr:colOff>
      <xdr:row>2</xdr:row>
      <xdr:rowOff>60798</xdr:rowOff>
    </xdr:from>
    <xdr:to>
      <xdr:col>6</xdr:col>
      <xdr:colOff>575789</xdr:colOff>
      <xdr:row>16</xdr:row>
      <xdr:rowOff>133756</xdr:rowOff>
    </xdr:to>
    <xdr:sp macro="" textlink="">
      <xdr:nvSpPr>
        <xdr:cNvPr id="2" name="Freeform 4"/>
        <xdr:cNvSpPr/>
      </xdr:nvSpPr>
      <xdr:spPr>
        <a:xfrm>
          <a:off x="1284051" y="384648"/>
          <a:ext cx="2949338" cy="2339908"/>
        </a:xfrm>
        <a:custGeom>
          <a:avLst/>
          <a:gdLst>
            <a:gd name="connsiteX0" fmla="*/ 664724 w 2723981"/>
            <a:gd name="connsiteY0" fmla="*/ 2265734 h 2342745"/>
            <a:gd name="connsiteX1" fmla="*/ 664724 w 2723981"/>
            <a:gd name="connsiteY1" fmla="*/ 2265734 h 2342745"/>
            <a:gd name="connsiteX2" fmla="*/ 652564 w 2723981"/>
            <a:gd name="connsiteY2" fmla="*/ 2298160 h 2342745"/>
            <a:gd name="connsiteX3" fmla="*/ 644458 w 2723981"/>
            <a:gd name="connsiteY3" fmla="*/ 2310319 h 2342745"/>
            <a:gd name="connsiteX4" fmla="*/ 620139 w 2723981"/>
            <a:gd name="connsiteY4" fmla="*/ 2318426 h 2342745"/>
            <a:gd name="connsiteX5" fmla="*/ 607979 w 2723981"/>
            <a:gd name="connsiteY5" fmla="*/ 2322479 h 2342745"/>
            <a:gd name="connsiteX6" fmla="*/ 555288 w 2723981"/>
            <a:gd name="connsiteY6" fmla="*/ 2330585 h 2342745"/>
            <a:gd name="connsiteX7" fmla="*/ 543128 w 2723981"/>
            <a:gd name="connsiteY7" fmla="*/ 2334638 h 2342745"/>
            <a:gd name="connsiteX8" fmla="*/ 466117 w 2723981"/>
            <a:gd name="connsiteY8" fmla="*/ 2330585 h 2342745"/>
            <a:gd name="connsiteX9" fmla="*/ 441798 w 2723981"/>
            <a:gd name="connsiteY9" fmla="*/ 2322479 h 2342745"/>
            <a:gd name="connsiteX10" fmla="*/ 417479 w 2723981"/>
            <a:gd name="connsiteY10" fmla="*/ 2314372 h 2342745"/>
            <a:gd name="connsiteX11" fmla="*/ 405320 w 2723981"/>
            <a:gd name="connsiteY11" fmla="*/ 2310319 h 2342745"/>
            <a:gd name="connsiteX12" fmla="*/ 381000 w 2723981"/>
            <a:gd name="connsiteY12" fmla="*/ 2294107 h 2342745"/>
            <a:gd name="connsiteX13" fmla="*/ 372894 w 2723981"/>
            <a:gd name="connsiteY13" fmla="*/ 2286000 h 2342745"/>
            <a:gd name="connsiteX14" fmla="*/ 360734 w 2723981"/>
            <a:gd name="connsiteY14" fmla="*/ 2281947 h 2342745"/>
            <a:gd name="connsiteX15" fmla="*/ 340468 w 2723981"/>
            <a:gd name="connsiteY15" fmla="*/ 2265734 h 2342745"/>
            <a:gd name="connsiteX16" fmla="*/ 328309 w 2723981"/>
            <a:gd name="connsiteY16" fmla="*/ 2257628 h 2342745"/>
            <a:gd name="connsiteX17" fmla="*/ 320203 w 2723981"/>
            <a:gd name="connsiteY17" fmla="*/ 2249521 h 2342745"/>
            <a:gd name="connsiteX18" fmla="*/ 308043 w 2723981"/>
            <a:gd name="connsiteY18" fmla="*/ 2245468 h 2342745"/>
            <a:gd name="connsiteX19" fmla="*/ 287777 w 2723981"/>
            <a:gd name="connsiteY19" fmla="*/ 2229255 h 2342745"/>
            <a:gd name="connsiteX20" fmla="*/ 267511 w 2723981"/>
            <a:gd name="connsiteY20" fmla="*/ 2213043 h 2342745"/>
            <a:gd name="connsiteX21" fmla="*/ 247245 w 2723981"/>
            <a:gd name="connsiteY21" fmla="*/ 2184670 h 2342745"/>
            <a:gd name="connsiteX22" fmla="*/ 231032 w 2723981"/>
            <a:gd name="connsiteY22" fmla="*/ 2164404 h 2342745"/>
            <a:gd name="connsiteX23" fmla="*/ 214820 w 2723981"/>
            <a:gd name="connsiteY23" fmla="*/ 2144138 h 2342745"/>
            <a:gd name="connsiteX24" fmla="*/ 198607 w 2723981"/>
            <a:gd name="connsiteY24" fmla="*/ 2107660 h 2342745"/>
            <a:gd name="connsiteX25" fmla="*/ 190500 w 2723981"/>
            <a:gd name="connsiteY25" fmla="*/ 2099553 h 2342745"/>
            <a:gd name="connsiteX26" fmla="*/ 186447 w 2723981"/>
            <a:gd name="connsiteY26" fmla="*/ 2087394 h 2342745"/>
            <a:gd name="connsiteX27" fmla="*/ 178341 w 2723981"/>
            <a:gd name="connsiteY27" fmla="*/ 2079287 h 2342745"/>
            <a:gd name="connsiteX28" fmla="*/ 170234 w 2723981"/>
            <a:gd name="connsiteY28" fmla="*/ 2067128 h 2342745"/>
            <a:gd name="connsiteX29" fmla="*/ 158075 w 2723981"/>
            <a:gd name="connsiteY29" fmla="*/ 2038755 h 2342745"/>
            <a:gd name="connsiteX30" fmla="*/ 145915 w 2723981"/>
            <a:gd name="connsiteY30" fmla="*/ 2014436 h 2342745"/>
            <a:gd name="connsiteX31" fmla="*/ 133756 w 2723981"/>
            <a:gd name="connsiteY31" fmla="*/ 1973904 h 2342745"/>
            <a:gd name="connsiteX32" fmla="*/ 129703 w 2723981"/>
            <a:gd name="connsiteY32" fmla="*/ 1961745 h 2342745"/>
            <a:gd name="connsiteX33" fmla="*/ 121596 w 2723981"/>
            <a:gd name="connsiteY33" fmla="*/ 1909053 h 2342745"/>
            <a:gd name="connsiteX34" fmla="*/ 117543 w 2723981"/>
            <a:gd name="connsiteY34" fmla="*/ 1896894 h 2342745"/>
            <a:gd name="connsiteX35" fmla="*/ 109437 w 2723981"/>
            <a:gd name="connsiteY35" fmla="*/ 1864468 h 2342745"/>
            <a:gd name="connsiteX36" fmla="*/ 105383 w 2723981"/>
            <a:gd name="connsiteY36" fmla="*/ 1844202 h 2342745"/>
            <a:gd name="connsiteX37" fmla="*/ 101330 w 2723981"/>
            <a:gd name="connsiteY37" fmla="*/ 1832043 h 2342745"/>
            <a:gd name="connsiteX38" fmla="*/ 97277 w 2723981"/>
            <a:gd name="connsiteY38" fmla="*/ 1815830 h 2342745"/>
            <a:gd name="connsiteX39" fmla="*/ 89171 w 2723981"/>
            <a:gd name="connsiteY39" fmla="*/ 1791511 h 2342745"/>
            <a:gd name="connsiteX40" fmla="*/ 81064 w 2723981"/>
            <a:gd name="connsiteY40" fmla="*/ 1759085 h 2342745"/>
            <a:gd name="connsiteX41" fmla="*/ 77011 w 2723981"/>
            <a:gd name="connsiteY41" fmla="*/ 1730713 h 2342745"/>
            <a:gd name="connsiteX42" fmla="*/ 72958 w 2723981"/>
            <a:gd name="connsiteY42" fmla="*/ 1718553 h 2342745"/>
            <a:gd name="connsiteX43" fmla="*/ 68905 w 2723981"/>
            <a:gd name="connsiteY43" fmla="*/ 1702341 h 2342745"/>
            <a:gd name="connsiteX44" fmla="*/ 64851 w 2723981"/>
            <a:gd name="connsiteY44" fmla="*/ 1678021 h 2342745"/>
            <a:gd name="connsiteX45" fmla="*/ 60798 w 2723981"/>
            <a:gd name="connsiteY45" fmla="*/ 1649649 h 2342745"/>
            <a:gd name="connsiteX46" fmla="*/ 52692 w 2723981"/>
            <a:gd name="connsiteY46" fmla="*/ 1625330 h 2342745"/>
            <a:gd name="connsiteX47" fmla="*/ 44586 w 2723981"/>
            <a:gd name="connsiteY47" fmla="*/ 1601011 h 2342745"/>
            <a:gd name="connsiteX48" fmla="*/ 36479 w 2723981"/>
            <a:gd name="connsiteY48" fmla="*/ 1576692 h 2342745"/>
            <a:gd name="connsiteX49" fmla="*/ 32426 w 2723981"/>
            <a:gd name="connsiteY49" fmla="*/ 1564532 h 2342745"/>
            <a:gd name="connsiteX50" fmla="*/ 24320 w 2723981"/>
            <a:gd name="connsiteY50" fmla="*/ 1532107 h 2342745"/>
            <a:gd name="connsiteX51" fmla="*/ 20266 w 2723981"/>
            <a:gd name="connsiteY51" fmla="*/ 1515894 h 2342745"/>
            <a:gd name="connsiteX52" fmla="*/ 12160 w 2723981"/>
            <a:gd name="connsiteY52" fmla="*/ 1321341 h 2342745"/>
            <a:gd name="connsiteX53" fmla="*/ 4054 w 2723981"/>
            <a:gd name="connsiteY53" fmla="*/ 1288915 h 2342745"/>
            <a:gd name="connsiteX54" fmla="*/ 0 w 2723981"/>
            <a:gd name="connsiteY54" fmla="*/ 1163266 h 2342745"/>
            <a:gd name="connsiteX55" fmla="*/ 12160 w 2723981"/>
            <a:gd name="connsiteY55" fmla="*/ 1122734 h 2342745"/>
            <a:gd name="connsiteX56" fmla="*/ 16213 w 2723981"/>
            <a:gd name="connsiteY56" fmla="*/ 1110575 h 2342745"/>
            <a:gd name="connsiteX57" fmla="*/ 20266 w 2723981"/>
            <a:gd name="connsiteY57" fmla="*/ 1098415 h 2342745"/>
            <a:gd name="connsiteX58" fmla="*/ 24320 w 2723981"/>
            <a:gd name="connsiteY58" fmla="*/ 1057883 h 2342745"/>
            <a:gd name="connsiteX59" fmla="*/ 36479 w 2723981"/>
            <a:gd name="connsiteY59" fmla="*/ 1017351 h 2342745"/>
            <a:gd name="connsiteX60" fmla="*/ 48639 w 2723981"/>
            <a:gd name="connsiteY60" fmla="*/ 997085 h 2342745"/>
            <a:gd name="connsiteX61" fmla="*/ 68905 w 2723981"/>
            <a:gd name="connsiteY61" fmla="*/ 968713 h 2342745"/>
            <a:gd name="connsiteX62" fmla="*/ 81064 w 2723981"/>
            <a:gd name="connsiteY62" fmla="*/ 944394 h 2342745"/>
            <a:gd name="connsiteX63" fmla="*/ 89171 w 2723981"/>
            <a:gd name="connsiteY63" fmla="*/ 936287 h 2342745"/>
            <a:gd name="connsiteX64" fmla="*/ 105383 w 2723981"/>
            <a:gd name="connsiteY64" fmla="*/ 899809 h 2342745"/>
            <a:gd name="connsiteX65" fmla="*/ 113490 w 2723981"/>
            <a:gd name="connsiteY65" fmla="*/ 891702 h 2342745"/>
            <a:gd name="connsiteX66" fmla="*/ 125649 w 2723981"/>
            <a:gd name="connsiteY66" fmla="*/ 851170 h 2342745"/>
            <a:gd name="connsiteX67" fmla="*/ 133756 w 2723981"/>
            <a:gd name="connsiteY67" fmla="*/ 843064 h 2342745"/>
            <a:gd name="connsiteX68" fmla="*/ 149968 w 2723981"/>
            <a:gd name="connsiteY68" fmla="*/ 810638 h 2342745"/>
            <a:gd name="connsiteX69" fmla="*/ 154022 w 2723981"/>
            <a:gd name="connsiteY69" fmla="*/ 798479 h 2342745"/>
            <a:gd name="connsiteX70" fmla="*/ 162128 w 2723981"/>
            <a:gd name="connsiteY70" fmla="*/ 790372 h 2342745"/>
            <a:gd name="connsiteX71" fmla="*/ 170234 w 2723981"/>
            <a:gd name="connsiteY71" fmla="*/ 778213 h 2342745"/>
            <a:gd name="connsiteX72" fmla="*/ 182394 w 2723981"/>
            <a:gd name="connsiteY72" fmla="*/ 753894 h 2342745"/>
            <a:gd name="connsiteX73" fmla="*/ 186447 w 2723981"/>
            <a:gd name="connsiteY73" fmla="*/ 741734 h 2342745"/>
            <a:gd name="connsiteX74" fmla="*/ 190500 w 2723981"/>
            <a:gd name="connsiteY74" fmla="*/ 713362 h 2342745"/>
            <a:gd name="connsiteX75" fmla="*/ 198607 w 2723981"/>
            <a:gd name="connsiteY75" fmla="*/ 693096 h 2342745"/>
            <a:gd name="connsiteX76" fmla="*/ 210766 w 2723981"/>
            <a:gd name="connsiteY76" fmla="*/ 656617 h 2342745"/>
            <a:gd name="connsiteX77" fmla="*/ 218873 w 2723981"/>
            <a:gd name="connsiteY77" fmla="*/ 632298 h 2342745"/>
            <a:gd name="connsiteX78" fmla="*/ 231032 w 2723981"/>
            <a:gd name="connsiteY78" fmla="*/ 587713 h 2342745"/>
            <a:gd name="connsiteX79" fmla="*/ 239139 w 2723981"/>
            <a:gd name="connsiteY79" fmla="*/ 563394 h 2342745"/>
            <a:gd name="connsiteX80" fmla="*/ 247245 w 2723981"/>
            <a:gd name="connsiteY80" fmla="*/ 555287 h 2342745"/>
            <a:gd name="connsiteX81" fmla="*/ 251298 w 2723981"/>
            <a:gd name="connsiteY81" fmla="*/ 543128 h 2342745"/>
            <a:gd name="connsiteX82" fmla="*/ 267511 w 2723981"/>
            <a:gd name="connsiteY82" fmla="*/ 518809 h 2342745"/>
            <a:gd name="connsiteX83" fmla="*/ 283724 w 2723981"/>
            <a:gd name="connsiteY83" fmla="*/ 470170 h 2342745"/>
            <a:gd name="connsiteX84" fmla="*/ 291830 w 2723981"/>
            <a:gd name="connsiteY84" fmla="*/ 458011 h 2342745"/>
            <a:gd name="connsiteX85" fmla="*/ 295883 w 2723981"/>
            <a:gd name="connsiteY85" fmla="*/ 445851 h 2342745"/>
            <a:gd name="connsiteX86" fmla="*/ 303990 w 2723981"/>
            <a:gd name="connsiteY86" fmla="*/ 437745 h 2342745"/>
            <a:gd name="connsiteX87" fmla="*/ 312096 w 2723981"/>
            <a:gd name="connsiteY87" fmla="*/ 413426 h 2342745"/>
            <a:gd name="connsiteX88" fmla="*/ 320203 w 2723981"/>
            <a:gd name="connsiteY88" fmla="*/ 405319 h 2342745"/>
            <a:gd name="connsiteX89" fmla="*/ 344522 w 2723981"/>
            <a:gd name="connsiteY89" fmla="*/ 376947 h 2342745"/>
            <a:gd name="connsiteX90" fmla="*/ 360734 w 2723981"/>
            <a:gd name="connsiteY90" fmla="*/ 368841 h 2342745"/>
            <a:gd name="connsiteX91" fmla="*/ 381000 w 2723981"/>
            <a:gd name="connsiteY91" fmla="*/ 348575 h 2342745"/>
            <a:gd name="connsiteX92" fmla="*/ 389107 w 2723981"/>
            <a:gd name="connsiteY92" fmla="*/ 340468 h 2342745"/>
            <a:gd name="connsiteX93" fmla="*/ 401266 w 2723981"/>
            <a:gd name="connsiteY93" fmla="*/ 336415 h 2342745"/>
            <a:gd name="connsiteX94" fmla="*/ 417479 w 2723981"/>
            <a:gd name="connsiteY94" fmla="*/ 320202 h 2342745"/>
            <a:gd name="connsiteX95" fmla="*/ 437745 w 2723981"/>
            <a:gd name="connsiteY95" fmla="*/ 316149 h 2342745"/>
            <a:gd name="connsiteX96" fmla="*/ 449905 w 2723981"/>
            <a:gd name="connsiteY96" fmla="*/ 312096 h 2342745"/>
            <a:gd name="connsiteX97" fmla="*/ 470171 w 2723981"/>
            <a:gd name="connsiteY97" fmla="*/ 299936 h 2342745"/>
            <a:gd name="connsiteX98" fmla="*/ 494490 w 2723981"/>
            <a:gd name="connsiteY98" fmla="*/ 287777 h 2342745"/>
            <a:gd name="connsiteX99" fmla="*/ 502596 w 2723981"/>
            <a:gd name="connsiteY99" fmla="*/ 279670 h 2342745"/>
            <a:gd name="connsiteX100" fmla="*/ 526915 w 2723981"/>
            <a:gd name="connsiteY100" fmla="*/ 271564 h 2342745"/>
            <a:gd name="connsiteX101" fmla="*/ 535022 w 2723981"/>
            <a:gd name="connsiteY101" fmla="*/ 263458 h 2342745"/>
            <a:gd name="connsiteX102" fmla="*/ 559341 w 2723981"/>
            <a:gd name="connsiteY102" fmla="*/ 247245 h 2342745"/>
            <a:gd name="connsiteX103" fmla="*/ 587713 w 2723981"/>
            <a:gd name="connsiteY103" fmla="*/ 222926 h 2342745"/>
            <a:gd name="connsiteX104" fmla="*/ 595820 w 2723981"/>
            <a:gd name="connsiteY104" fmla="*/ 214819 h 2342745"/>
            <a:gd name="connsiteX105" fmla="*/ 620139 w 2723981"/>
            <a:gd name="connsiteY105" fmla="*/ 202660 h 2342745"/>
            <a:gd name="connsiteX106" fmla="*/ 652564 w 2723981"/>
            <a:gd name="connsiteY106" fmla="*/ 178341 h 2342745"/>
            <a:gd name="connsiteX107" fmla="*/ 672830 w 2723981"/>
            <a:gd name="connsiteY107" fmla="*/ 166181 h 2342745"/>
            <a:gd name="connsiteX108" fmla="*/ 680937 w 2723981"/>
            <a:gd name="connsiteY108" fmla="*/ 158075 h 2342745"/>
            <a:gd name="connsiteX109" fmla="*/ 705256 w 2723981"/>
            <a:gd name="connsiteY109" fmla="*/ 149968 h 2342745"/>
            <a:gd name="connsiteX110" fmla="*/ 729575 w 2723981"/>
            <a:gd name="connsiteY110" fmla="*/ 137809 h 2342745"/>
            <a:gd name="connsiteX111" fmla="*/ 741734 w 2723981"/>
            <a:gd name="connsiteY111" fmla="*/ 129702 h 2342745"/>
            <a:gd name="connsiteX112" fmla="*/ 774160 w 2723981"/>
            <a:gd name="connsiteY112" fmla="*/ 109436 h 2342745"/>
            <a:gd name="connsiteX113" fmla="*/ 786320 w 2723981"/>
            <a:gd name="connsiteY113" fmla="*/ 105383 h 2342745"/>
            <a:gd name="connsiteX114" fmla="*/ 798479 w 2723981"/>
            <a:gd name="connsiteY114" fmla="*/ 97277 h 2342745"/>
            <a:gd name="connsiteX115" fmla="*/ 810639 w 2723981"/>
            <a:gd name="connsiteY115" fmla="*/ 93224 h 2342745"/>
            <a:gd name="connsiteX116" fmla="*/ 818745 w 2723981"/>
            <a:gd name="connsiteY116" fmla="*/ 85117 h 2342745"/>
            <a:gd name="connsiteX117" fmla="*/ 834958 w 2723981"/>
            <a:gd name="connsiteY117" fmla="*/ 81064 h 2342745"/>
            <a:gd name="connsiteX118" fmla="*/ 847117 w 2723981"/>
            <a:gd name="connsiteY118" fmla="*/ 77011 h 2342745"/>
            <a:gd name="connsiteX119" fmla="*/ 863330 w 2723981"/>
            <a:gd name="connsiteY119" fmla="*/ 72958 h 2342745"/>
            <a:gd name="connsiteX120" fmla="*/ 899809 w 2723981"/>
            <a:gd name="connsiteY120" fmla="*/ 60798 h 2342745"/>
            <a:gd name="connsiteX121" fmla="*/ 911968 w 2723981"/>
            <a:gd name="connsiteY121" fmla="*/ 56745 h 2342745"/>
            <a:gd name="connsiteX122" fmla="*/ 920075 w 2723981"/>
            <a:gd name="connsiteY122" fmla="*/ 48638 h 2342745"/>
            <a:gd name="connsiteX123" fmla="*/ 964660 w 2723981"/>
            <a:gd name="connsiteY123" fmla="*/ 36479 h 2342745"/>
            <a:gd name="connsiteX124" fmla="*/ 988979 w 2723981"/>
            <a:gd name="connsiteY124" fmla="*/ 28372 h 2342745"/>
            <a:gd name="connsiteX125" fmla="*/ 1025458 w 2723981"/>
            <a:gd name="connsiteY125" fmla="*/ 16213 h 2342745"/>
            <a:gd name="connsiteX126" fmla="*/ 1061937 w 2723981"/>
            <a:gd name="connsiteY126" fmla="*/ 12160 h 2342745"/>
            <a:gd name="connsiteX127" fmla="*/ 1078149 w 2723981"/>
            <a:gd name="connsiteY127" fmla="*/ 8107 h 2342745"/>
            <a:gd name="connsiteX128" fmla="*/ 1134894 w 2723981"/>
            <a:gd name="connsiteY128" fmla="*/ 0 h 2342745"/>
            <a:gd name="connsiteX129" fmla="*/ 1475362 w 2723981"/>
            <a:gd name="connsiteY129" fmla="*/ 4053 h 2342745"/>
            <a:gd name="connsiteX130" fmla="*/ 1515894 w 2723981"/>
            <a:gd name="connsiteY130" fmla="*/ 8107 h 2342745"/>
            <a:gd name="connsiteX131" fmla="*/ 1592905 w 2723981"/>
            <a:gd name="connsiteY131" fmla="*/ 12160 h 2342745"/>
            <a:gd name="connsiteX132" fmla="*/ 1605064 w 2723981"/>
            <a:gd name="connsiteY132" fmla="*/ 16213 h 2342745"/>
            <a:gd name="connsiteX133" fmla="*/ 1641543 w 2723981"/>
            <a:gd name="connsiteY133" fmla="*/ 24319 h 2342745"/>
            <a:gd name="connsiteX134" fmla="*/ 1669915 w 2723981"/>
            <a:gd name="connsiteY134" fmla="*/ 28372 h 2342745"/>
            <a:gd name="connsiteX135" fmla="*/ 1710447 w 2723981"/>
            <a:gd name="connsiteY135" fmla="*/ 36479 h 2342745"/>
            <a:gd name="connsiteX136" fmla="*/ 1730713 w 2723981"/>
            <a:gd name="connsiteY136" fmla="*/ 40532 h 2342745"/>
            <a:gd name="connsiteX137" fmla="*/ 1759086 w 2723981"/>
            <a:gd name="connsiteY137" fmla="*/ 44585 h 2342745"/>
            <a:gd name="connsiteX138" fmla="*/ 1771245 w 2723981"/>
            <a:gd name="connsiteY138" fmla="*/ 52692 h 2342745"/>
            <a:gd name="connsiteX139" fmla="*/ 1795564 w 2723981"/>
            <a:gd name="connsiteY139" fmla="*/ 60798 h 2342745"/>
            <a:gd name="connsiteX140" fmla="*/ 1803671 w 2723981"/>
            <a:gd name="connsiteY140" fmla="*/ 68904 h 2342745"/>
            <a:gd name="connsiteX141" fmla="*/ 1815830 w 2723981"/>
            <a:gd name="connsiteY141" fmla="*/ 72958 h 2342745"/>
            <a:gd name="connsiteX142" fmla="*/ 1844203 w 2723981"/>
            <a:gd name="connsiteY142" fmla="*/ 81064 h 2342745"/>
            <a:gd name="connsiteX143" fmla="*/ 1868522 w 2723981"/>
            <a:gd name="connsiteY143" fmla="*/ 97277 h 2342745"/>
            <a:gd name="connsiteX144" fmla="*/ 1888788 w 2723981"/>
            <a:gd name="connsiteY144" fmla="*/ 113489 h 2342745"/>
            <a:gd name="connsiteX145" fmla="*/ 1900947 w 2723981"/>
            <a:gd name="connsiteY145" fmla="*/ 117543 h 2342745"/>
            <a:gd name="connsiteX146" fmla="*/ 1913107 w 2723981"/>
            <a:gd name="connsiteY146" fmla="*/ 125649 h 2342745"/>
            <a:gd name="connsiteX147" fmla="*/ 1937426 w 2723981"/>
            <a:gd name="connsiteY147" fmla="*/ 133755 h 2342745"/>
            <a:gd name="connsiteX148" fmla="*/ 1961745 w 2723981"/>
            <a:gd name="connsiteY148" fmla="*/ 141862 h 2342745"/>
            <a:gd name="connsiteX149" fmla="*/ 1973905 w 2723981"/>
            <a:gd name="connsiteY149" fmla="*/ 145915 h 2342745"/>
            <a:gd name="connsiteX150" fmla="*/ 1986064 w 2723981"/>
            <a:gd name="connsiteY150" fmla="*/ 154021 h 2342745"/>
            <a:gd name="connsiteX151" fmla="*/ 2018490 w 2723981"/>
            <a:gd name="connsiteY151" fmla="*/ 162128 h 2342745"/>
            <a:gd name="connsiteX152" fmla="*/ 2054968 w 2723981"/>
            <a:gd name="connsiteY152" fmla="*/ 178341 h 2342745"/>
            <a:gd name="connsiteX153" fmla="*/ 2067128 w 2723981"/>
            <a:gd name="connsiteY153" fmla="*/ 182394 h 2342745"/>
            <a:gd name="connsiteX154" fmla="*/ 2079288 w 2723981"/>
            <a:gd name="connsiteY154" fmla="*/ 186447 h 2342745"/>
            <a:gd name="connsiteX155" fmla="*/ 2083341 w 2723981"/>
            <a:gd name="connsiteY155" fmla="*/ 198607 h 2342745"/>
            <a:gd name="connsiteX156" fmla="*/ 2099554 w 2723981"/>
            <a:gd name="connsiteY156" fmla="*/ 202660 h 2342745"/>
            <a:gd name="connsiteX157" fmla="*/ 2111713 w 2723981"/>
            <a:gd name="connsiteY157" fmla="*/ 206713 h 2342745"/>
            <a:gd name="connsiteX158" fmla="*/ 2131979 w 2723981"/>
            <a:gd name="connsiteY158" fmla="*/ 218872 h 2342745"/>
            <a:gd name="connsiteX159" fmla="*/ 2148192 w 2723981"/>
            <a:gd name="connsiteY159" fmla="*/ 239138 h 2342745"/>
            <a:gd name="connsiteX160" fmla="*/ 2160351 w 2723981"/>
            <a:gd name="connsiteY160" fmla="*/ 243192 h 2342745"/>
            <a:gd name="connsiteX161" fmla="*/ 2172511 w 2723981"/>
            <a:gd name="connsiteY161" fmla="*/ 251298 h 2342745"/>
            <a:gd name="connsiteX162" fmla="*/ 2188724 w 2723981"/>
            <a:gd name="connsiteY162" fmla="*/ 259404 h 2342745"/>
            <a:gd name="connsiteX163" fmla="*/ 2217096 w 2723981"/>
            <a:gd name="connsiteY163" fmla="*/ 279670 h 2342745"/>
            <a:gd name="connsiteX164" fmla="*/ 2245468 w 2723981"/>
            <a:gd name="connsiteY164" fmla="*/ 308043 h 2342745"/>
            <a:gd name="connsiteX165" fmla="*/ 2261681 w 2723981"/>
            <a:gd name="connsiteY165" fmla="*/ 312096 h 2342745"/>
            <a:gd name="connsiteX166" fmla="*/ 2290054 w 2723981"/>
            <a:gd name="connsiteY166" fmla="*/ 336415 h 2342745"/>
            <a:gd name="connsiteX167" fmla="*/ 2302213 w 2723981"/>
            <a:gd name="connsiteY167" fmla="*/ 340468 h 2342745"/>
            <a:gd name="connsiteX168" fmla="*/ 2322479 w 2723981"/>
            <a:gd name="connsiteY168" fmla="*/ 356681 h 2342745"/>
            <a:gd name="connsiteX169" fmla="*/ 2330586 w 2723981"/>
            <a:gd name="connsiteY169" fmla="*/ 364787 h 2342745"/>
            <a:gd name="connsiteX170" fmla="*/ 2342745 w 2723981"/>
            <a:gd name="connsiteY170" fmla="*/ 368841 h 2342745"/>
            <a:gd name="connsiteX171" fmla="*/ 2363011 w 2723981"/>
            <a:gd name="connsiteY171" fmla="*/ 389107 h 2342745"/>
            <a:gd name="connsiteX172" fmla="*/ 2371117 w 2723981"/>
            <a:gd name="connsiteY172" fmla="*/ 401266 h 2342745"/>
            <a:gd name="connsiteX173" fmla="*/ 2395437 w 2723981"/>
            <a:gd name="connsiteY173" fmla="*/ 425585 h 2342745"/>
            <a:gd name="connsiteX174" fmla="*/ 2403543 w 2723981"/>
            <a:gd name="connsiteY174" fmla="*/ 433692 h 2342745"/>
            <a:gd name="connsiteX175" fmla="*/ 2411649 w 2723981"/>
            <a:gd name="connsiteY175" fmla="*/ 445851 h 2342745"/>
            <a:gd name="connsiteX176" fmla="*/ 2431915 w 2723981"/>
            <a:gd name="connsiteY176" fmla="*/ 462064 h 2342745"/>
            <a:gd name="connsiteX177" fmla="*/ 2448128 w 2723981"/>
            <a:gd name="connsiteY177" fmla="*/ 478277 h 2342745"/>
            <a:gd name="connsiteX178" fmla="*/ 2456234 w 2723981"/>
            <a:gd name="connsiteY178" fmla="*/ 490436 h 2342745"/>
            <a:gd name="connsiteX179" fmla="*/ 2464341 w 2723981"/>
            <a:gd name="connsiteY179" fmla="*/ 498543 h 2342745"/>
            <a:gd name="connsiteX180" fmla="*/ 2484607 w 2723981"/>
            <a:gd name="connsiteY180" fmla="*/ 526915 h 2342745"/>
            <a:gd name="connsiteX181" fmla="*/ 2496766 w 2723981"/>
            <a:gd name="connsiteY181" fmla="*/ 551234 h 2342745"/>
            <a:gd name="connsiteX182" fmla="*/ 2508926 w 2723981"/>
            <a:gd name="connsiteY182" fmla="*/ 559341 h 2342745"/>
            <a:gd name="connsiteX183" fmla="*/ 2525139 w 2723981"/>
            <a:gd name="connsiteY183" fmla="*/ 595819 h 2342745"/>
            <a:gd name="connsiteX184" fmla="*/ 2545405 w 2723981"/>
            <a:gd name="connsiteY184" fmla="*/ 612032 h 2342745"/>
            <a:gd name="connsiteX185" fmla="*/ 2553511 w 2723981"/>
            <a:gd name="connsiteY185" fmla="*/ 636351 h 2342745"/>
            <a:gd name="connsiteX186" fmla="*/ 2569724 w 2723981"/>
            <a:gd name="connsiteY186" fmla="*/ 652564 h 2342745"/>
            <a:gd name="connsiteX187" fmla="*/ 2585937 w 2723981"/>
            <a:gd name="connsiteY187" fmla="*/ 684989 h 2342745"/>
            <a:gd name="connsiteX188" fmla="*/ 2598096 w 2723981"/>
            <a:gd name="connsiteY188" fmla="*/ 709309 h 2342745"/>
            <a:gd name="connsiteX189" fmla="*/ 2610256 w 2723981"/>
            <a:gd name="connsiteY189" fmla="*/ 729575 h 2342745"/>
            <a:gd name="connsiteX190" fmla="*/ 2626468 w 2723981"/>
            <a:gd name="connsiteY190" fmla="*/ 766053 h 2342745"/>
            <a:gd name="connsiteX191" fmla="*/ 2634575 w 2723981"/>
            <a:gd name="connsiteY191" fmla="*/ 774160 h 2342745"/>
            <a:gd name="connsiteX192" fmla="*/ 2650788 w 2723981"/>
            <a:gd name="connsiteY192" fmla="*/ 806585 h 2342745"/>
            <a:gd name="connsiteX193" fmla="*/ 2654841 w 2723981"/>
            <a:gd name="connsiteY193" fmla="*/ 818745 h 2342745"/>
            <a:gd name="connsiteX194" fmla="*/ 2658894 w 2723981"/>
            <a:gd name="connsiteY194" fmla="*/ 834958 h 2342745"/>
            <a:gd name="connsiteX195" fmla="*/ 2667000 w 2723981"/>
            <a:gd name="connsiteY195" fmla="*/ 859277 h 2342745"/>
            <a:gd name="connsiteX196" fmla="*/ 2675107 w 2723981"/>
            <a:gd name="connsiteY196" fmla="*/ 867383 h 2342745"/>
            <a:gd name="connsiteX197" fmla="*/ 2683213 w 2723981"/>
            <a:gd name="connsiteY197" fmla="*/ 903862 h 2342745"/>
            <a:gd name="connsiteX198" fmla="*/ 2687266 w 2723981"/>
            <a:gd name="connsiteY198" fmla="*/ 916021 h 2342745"/>
            <a:gd name="connsiteX199" fmla="*/ 2695373 w 2723981"/>
            <a:gd name="connsiteY199" fmla="*/ 944394 h 2342745"/>
            <a:gd name="connsiteX200" fmla="*/ 2703479 w 2723981"/>
            <a:gd name="connsiteY200" fmla="*/ 1082202 h 2342745"/>
            <a:gd name="connsiteX201" fmla="*/ 2707532 w 2723981"/>
            <a:gd name="connsiteY201" fmla="*/ 1106521 h 2342745"/>
            <a:gd name="connsiteX202" fmla="*/ 2711586 w 2723981"/>
            <a:gd name="connsiteY202" fmla="*/ 1138947 h 2342745"/>
            <a:gd name="connsiteX203" fmla="*/ 2719692 w 2723981"/>
            <a:gd name="connsiteY203" fmla="*/ 1244330 h 2342745"/>
            <a:gd name="connsiteX204" fmla="*/ 2719692 w 2723981"/>
            <a:gd name="connsiteY204" fmla="*/ 1333500 h 2342745"/>
            <a:gd name="connsiteX205" fmla="*/ 2711586 w 2723981"/>
            <a:gd name="connsiteY205" fmla="*/ 1552372 h 2342745"/>
            <a:gd name="connsiteX206" fmla="*/ 2707532 w 2723981"/>
            <a:gd name="connsiteY206" fmla="*/ 1564532 h 2342745"/>
            <a:gd name="connsiteX207" fmla="*/ 2699426 w 2723981"/>
            <a:gd name="connsiteY207" fmla="*/ 1609117 h 2342745"/>
            <a:gd name="connsiteX208" fmla="*/ 2691320 w 2723981"/>
            <a:gd name="connsiteY208" fmla="*/ 1621277 h 2342745"/>
            <a:gd name="connsiteX209" fmla="*/ 2687266 w 2723981"/>
            <a:gd name="connsiteY209" fmla="*/ 1649649 h 2342745"/>
            <a:gd name="connsiteX210" fmla="*/ 2683213 w 2723981"/>
            <a:gd name="connsiteY210" fmla="*/ 1661809 h 2342745"/>
            <a:gd name="connsiteX211" fmla="*/ 2679160 w 2723981"/>
            <a:gd name="connsiteY211" fmla="*/ 1694234 h 2342745"/>
            <a:gd name="connsiteX212" fmla="*/ 2667000 w 2723981"/>
            <a:gd name="connsiteY212" fmla="*/ 1730713 h 2342745"/>
            <a:gd name="connsiteX213" fmla="*/ 2658894 w 2723981"/>
            <a:gd name="connsiteY213" fmla="*/ 1759085 h 2342745"/>
            <a:gd name="connsiteX214" fmla="*/ 2654841 w 2723981"/>
            <a:gd name="connsiteY214" fmla="*/ 1771245 h 2342745"/>
            <a:gd name="connsiteX215" fmla="*/ 2650788 w 2723981"/>
            <a:gd name="connsiteY215" fmla="*/ 1819883 h 2342745"/>
            <a:gd name="connsiteX216" fmla="*/ 2642681 w 2723981"/>
            <a:gd name="connsiteY216" fmla="*/ 1844202 h 2342745"/>
            <a:gd name="connsiteX217" fmla="*/ 2634575 w 2723981"/>
            <a:gd name="connsiteY217" fmla="*/ 1872575 h 2342745"/>
            <a:gd name="connsiteX218" fmla="*/ 2630522 w 2723981"/>
            <a:gd name="connsiteY218" fmla="*/ 1900947 h 2342745"/>
            <a:gd name="connsiteX219" fmla="*/ 2614309 w 2723981"/>
            <a:gd name="connsiteY219" fmla="*/ 1937426 h 2342745"/>
            <a:gd name="connsiteX220" fmla="*/ 2598096 w 2723981"/>
            <a:gd name="connsiteY220" fmla="*/ 1965798 h 2342745"/>
            <a:gd name="connsiteX221" fmla="*/ 2594043 w 2723981"/>
            <a:gd name="connsiteY221" fmla="*/ 1982011 h 2342745"/>
            <a:gd name="connsiteX222" fmla="*/ 2585937 w 2723981"/>
            <a:gd name="connsiteY222" fmla="*/ 1994170 h 2342745"/>
            <a:gd name="connsiteX223" fmla="*/ 2569724 w 2723981"/>
            <a:gd name="connsiteY223" fmla="*/ 2026596 h 2342745"/>
            <a:gd name="connsiteX224" fmla="*/ 2561617 w 2723981"/>
            <a:gd name="connsiteY224" fmla="*/ 2050915 h 2342745"/>
            <a:gd name="connsiteX225" fmla="*/ 2553511 w 2723981"/>
            <a:gd name="connsiteY225" fmla="*/ 2063075 h 2342745"/>
            <a:gd name="connsiteX226" fmla="*/ 2549458 w 2723981"/>
            <a:gd name="connsiteY226" fmla="*/ 2075234 h 2342745"/>
            <a:gd name="connsiteX227" fmla="*/ 2541351 w 2723981"/>
            <a:gd name="connsiteY227" fmla="*/ 2103607 h 2342745"/>
            <a:gd name="connsiteX228" fmla="*/ 2533245 w 2723981"/>
            <a:gd name="connsiteY228" fmla="*/ 2115766 h 2342745"/>
            <a:gd name="connsiteX229" fmla="*/ 2521086 w 2723981"/>
            <a:gd name="connsiteY229" fmla="*/ 2140085 h 2342745"/>
            <a:gd name="connsiteX230" fmla="*/ 2517032 w 2723981"/>
            <a:gd name="connsiteY230" fmla="*/ 2152245 h 2342745"/>
            <a:gd name="connsiteX231" fmla="*/ 2500820 w 2723981"/>
            <a:gd name="connsiteY231" fmla="*/ 2172511 h 2342745"/>
            <a:gd name="connsiteX232" fmla="*/ 2488660 w 2723981"/>
            <a:gd name="connsiteY232" fmla="*/ 2192777 h 2342745"/>
            <a:gd name="connsiteX233" fmla="*/ 2484607 w 2723981"/>
            <a:gd name="connsiteY233" fmla="*/ 2204936 h 2342745"/>
            <a:gd name="connsiteX234" fmla="*/ 2476500 w 2723981"/>
            <a:gd name="connsiteY234" fmla="*/ 2213043 h 2342745"/>
            <a:gd name="connsiteX235" fmla="*/ 2456234 w 2723981"/>
            <a:gd name="connsiteY235" fmla="*/ 2229255 h 2342745"/>
            <a:gd name="connsiteX236" fmla="*/ 2435968 w 2723981"/>
            <a:gd name="connsiteY236" fmla="*/ 2241415 h 2342745"/>
            <a:gd name="connsiteX237" fmla="*/ 2423809 w 2723981"/>
            <a:gd name="connsiteY237" fmla="*/ 2249521 h 2342745"/>
            <a:gd name="connsiteX238" fmla="*/ 2415703 w 2723981"/>
            <a:gd name="connsiteY238" fmla="*/ 2257628 h 2342745"/>
            <a:gd name="connsiteX239" fmla="*/ 2399490 w 2723981"/>
            <a:gd name="connsiteY239" fmla="*/ 2261681 h 2342745"/>
            <a:gd name="connsiteX240" fmla="*/ 2387330 w 2723981"/>
            <a:gd name="connsiteY240" fmla="*/ 2265734 h 2342745"/>
            <a:gd name="connsiteX241" fmla="*/ 2363011 w 2723981"/>
            <a:gd name="connsiteY241" fmla="*/ 2277894 h 2342745"/>
            <a:gd name="connsiteX242" fmla="*/ 2338692 w 2723981"/>
            <a:gd name="connsiteY242" fmla="*/ 2286000 h 2342745"/>
            <a:gd name="connsiteX243" fmla="*/ 2326532 w 2723981"/>
            <a:gd name="connsiteY243" fmla="*/ 2294107 h 2342745"/>
            <a:gd name="connsiteX244" fmla="*/ 2302213 w 2723981"/>
            <a:gd name="connsiteY244" fmla="*/ 2302213 h 2342745"/>
            <a:gd name="connsiteX245" fmla="*/ 2277894 w 2723981"/>
            <a:gd name="connsiteY245" fmla="*/ 2310319 h 2342745"/>
            <a:gd name="connsiteX246" fmla="*/ 2237362 w 2723981"/>
            <a:gd name="connsiteY246" fmla="*/ 2326532 h 2342745"/>
            <a:gd name="connsiteX247" fmla="*/ 2213043 w 2723981"/>
            <a:gd name="connsiteY247" fmla="*/ 2330585 h 2342745"/>
            <a:gd name="connsiteX248" fmla="*/ 2184671 w 2723981"/>
            <a:gd name="connsiteY248" fmla="*/ 2338692 h 2342745"/>
            <a:gd name="connsiteX249" fmla="*/ 2131979 w 2723981"/>
            <a:gd name="connsiteY249" fmla="*/ 2342745 h 2342745"/>
            <a:gd name="connsiteX250" fmla="*/ 2091447 w 2723981"/>
            <a:gd name="connsiteY250" fmla="*/ 2334638 h 2342745"/>
            <a:gd name="connsiteX251" fmla="*/ 2079288 w 2723981"/>
            <a:gd name="connsiteY251" fmla="*/ 2330585 h 2342745"/>
            <a:gd name="connsiteX252" fmla="*/ 2063075 w 2723981"/>
            <a:gd name="connsiteY252" fmla="*/ 2322479 h 2342745"/>
            <a:gd name="connsiteX253" fmla="*/ 2038756 w 2723981"/>
            <a:gd name="connsiteY253" fmla="*/ 2318426 h 2342745"/>
            <a:gd name="connsiteX254" fmla="*/ 2030649 w 2723981"/>
            <a:gd name="connsiteY254" fmla="*/ 2310319 h 2342745"/>
            <a:gd name="connsiteX255" fmla="*/ 2018490 w 2723981"/>
            <a:gd name="connsiteY255" fmla="*/ 2306266 h 2342745"/>
            <a:gd name="connsiteX256" fmla="*/ 2002277 w 2723981"/>
            <a:gd name="connsiteY256" fmla="*/ 2298160 h 2342745"/>
            <a:gd name="connsiteX257" fmla="*/ 1961745 w 2723981"/>
            <a:gd name="connsiteY257" fmla="*/ 2265734 h 2342745"/>
            <a:gd name="connsiteX258" fmla="*/ 1953639 w 2723981"/>
            <a:gd name="connsiteY258" fmla="*/ 2253575 h 2342745"/>
            <a:gd name="connsiteX259" fmla="*/ 1929320 w 2723981"/>
            <a:gd name="connsiteY259" fmla="*/ 2237362 h 2342745"/>
            <a:gd name="connsiteX260" fmla="*/ 1917160 w 2723981"/>
            <a:gd name="connsiteY260" fmla="*/ 2213043 h 2342745"/>
            <a:gd name="connsiteX261" fmla="*/ 1905000 w 2723981"/>
            <a:gd name="connsiteY261" fmla="*/ 2208989 h 2342745"/>
            <a:gd name="connsiteX262" fmla="*/ 1892841 w 2723981"/>
            <a:gd name="connsiteY262" fmla="*/ 2200883 h 2342745"/>
            <a:gd name="connsiteX263" fmla="*/ 1888788 w 2723981"/>
            <a:gd name="connsiteY263" fmla="*/ 2188724 h 2342745"/>
            <a:gd name="connsiteX264" fmla="*/ 1868522 w 2723981"/>
            <a:gd name="connsiteY264" fmla="*/ 2172511 h 2342745"/>
            <a:gd name="connsiteX265" fmla="*/ 1860415 w 2723981"/>
            <a:gd name="connsiteY265" fmla="*/ 2164404 h 2342745"/>
            <a:gd name="connsiteX266" fmla="*/ 1848256 w 2723981"/>
            <a:gd name="connsiteY266" fmla="*/ 2156298 h 2342745"/>
            <a:gd name="connsiteX267" fmla="*/ 1840149 w 2723981"/>
            <a:gd name="connsiteY267" fmla="*/ 2148192 h 2342745"/>
            <a:gd name="connsiteX268" fmla="*/ 1823937 w 2723981"/>
            <a:gd name="connsiteY268" fmla="*/ 2140085 h 2342745"/>
            <a:gd name="connsiteX269" fmla="*/ 1811777 w 2723981"/>
            <a:gd name="connsiteY269" fmla="*/ 2127926 h 2342745"/>
            <a:gd name="connsiteX270" fmla="*/ 1799617 w 2723981"/>
            <a:gd name="connsiteY270" fmla="*/ 2123872 h 2342745"/>
            <a:gd name="connsiteX271" fmla="*/ 1787458 w 2723981"/>
            <a:gd name="connsiteY271" fmla="*/ 2115766 h 2342745"/>
            <a:gd name="connsiteX272" fmla="*/ 1775298 w 2723981"/>
            <a:gd name="connsiteY272" fmla="*/ 2111713 h 2342745"/>
            <a:gd name="connsiteX273" fmla="*/ 1759086 w 2723981"/>
            <a:gd name="connsiteY273" fmla="*/ 2103607 h 2342745"/>
            <a:gd name="connsiteX274" fmla="*/ 1746926 w 2723981"/>
            <a:gd name="connsiteY274" fmla="*/ 2099553 h 2342745"/>
            <a:gd name="connsiteX275" fmla="*/ 1698288 w 2723981"/>
            <a:gd name="connsiteY275" fmla="*/ 2075234 h 2342745"/>
            <a:gd name="connsiteX276" fmla="*/ 1682075 w 2723981"/>
            <a:gd name="connsiteY276" fmla="*/ 2067128 h 2342745"/>
            <a:gd name="connsiteX277" fmla="*/ 1657756 w 2723981"/>
            <a:gd name="connsiteY277" fmla="*/ 2059021 h 2342745"/>
            <a:gd name="connsiteX278" fmla="*/ 1645596 w 2723981"/>
            <a:gd name="connsiteY278" fmla="*/ 2050915 h 2342745"/>
            <a:gd name="connsiteX279" fmla="*/ 1617224 w 2723981"/>
            <a:gd name="connsiteY279" fmla="*/ 2042809 h 2342745"/>
            <a:gd name="connsiteX280" fmla="*/ 1601011 w 2723981"/>
            <a:gd name="connsiteY280" fmla="*/ 2034702 h 2342745"/>
            <a:gd name="connsiteX281" fmla="*/ 1588851 w 2723981"/>
            <a:gd name="connsiteY281" fmla="*/ 2026596 h 2342745"/>
            <a:gd name="connsiteX282" fmla="*/ 1572639 w 2723981"/>
            <a:gd name="connsiteY282" fmla="*/ 2022543 h 2342745"/>
            <a:gd name="connsiteX283" fmla="*/ 1536160 w 2723981"/>
            <a:gd name="connsiteY283" fmla="*/ 2010383 h 2342745"/>
            <a:gd name="connsiteX284" fmla="*/ 1515894 w 2723981"/>
            <a:gd name="connsiteY284" fmla="*/ 2006330 h 2342745"/>
            <a:gd name="connsiteX285" fmla="*/ 1341607 w 2723981"/>
            <a:gd name="connsiteY285" fmla="*/ 2010383 h 2342745"/>
            <a:gd name="connsiteX286" fmla="*/ 1329447 w 2723981"/>
            <a:gd name="connsiteY286" fmla="*/ 2014436 h 2342745"/>
            <a:gd name="connsiteX287" fmla="*/ 1297022 w 2723981"/>
            <a:gd name="connsiteY287" fmla="*/ 2018489 h 2342745"/>
            <a:gd name="connsiteX288" fmla="*/ 1236224 w 2723981"/>
            <a:gd name="connsiteY288" fmla="*/ 2034702 h 2342745"/>
            <a:gd name="connsiteX289" fmla="*/ 1195692 w 2723981"/>
            <a:gd name="connsiteY289" fmla="*/ 2046862 h 2342745"/>
            <a:gd name="connsiteX290" fmla="*/ 1171373 w 2723981"/>
            <a:gd name="connsiteY290" fmla="*/ 2050915 h 2342745"/>
            <a:gd name="connsiteX291" fmla="*/ 1159213 w 2723981"/>
            <a:gd name="connsiteY291" fmla="*/ 2054968 h 2342745"/>
            <a:gd name="connsiteX292" fmla="*/ 1143000 w 2723981"/>
            <a:gd name="connsiteY292" fmla="*/ 2059021 h 2342745"/>
            <a:gd name="connsiteX293" fmla="*/ 1118681 w 2723981"/>
            <a:gd name="connsiteY293" fmla="*/ 2075234 h 2342745"/>
            <a:gd name="connsiteX294" fmla="*/ 1086256 w 2723981"/>
            <a:gd name="connsiteY294" fmla="*/ 2095500 h 2342745"/>
            <a:gd name="connsiteX295" fmla="*/ 1045724 w 2723981"/>
            <a:gd name="connsiteY295" fmla="*/ 2107660 h 2342745"/>
            <a:gd name="connsiteX296" fmla="*/ 1021405 w 2723981"/>
            <a:gd name="connsiteY296" fmla="*/ 2123872 h 2342745"/>
            <a:gd name="connsiteX297" fmla="*/ 1005192 w 2723981"/>
            <a:gd name="connsiteY297" fmla="*/ 2127926 h 2342745"/>
            <a:gd name="connsiteX298" fmla="*/ 972766 w 2723981"/>
            <a:gd name="connsiteY298" fmla="*/ 2136032 h 2342745"/>
            <a:gd name="connsiteX299" fmla="*/ 956554 w 2723981"/>
            <a:gd name="connsiteY299" fmla="*/ 2144138 h 2342745"/>
            <a:gd name="connsiteX300" fmla="*/ 911968 w 2723981"/>
            <a:gd name="connsiteY300" fmla="*/ 2164404 h 2342745"/>
            <a:gd name="connsiteX301" fmla="*/ 899809 w 2723981"/>
            <a:gd name="connsiteY301" fmla="*/ 2172511 h 2342745"/>
            <a:gd name="connsiteX302" fmla="*/ 883596 w 2723981"/>
            <a:gd name="connsiteY302" fmla="*/ 2176564 h 2342745"/>
            <a:gd name="connsiteX303" fmla="*/ 871437 w 2723981"/>
            <a:gd name="connsiteY303" fmla="*/ 2180617 h 2342745"/>
            <a:gd name="connsiteX304" fmla="*/ 863330 w 2723981"/>
            <a:gd name="connsiteY304" fmla="*/ 2188724 h 2342745"/>
            <a:gd name="connsiteX305" fmla="*/ 855224 w 2723981"/>
            <a:gd name="connsiteY305" fmla="*/ 2200883 h 2342745"/>
            <a:gd name="connsiteX306" fmla="*/ 830905 w 2723981"/>
            <a:gd name="connsiteY306" fmla="*/ 2208989 h 2342745"/>
            <a:gd name="connsiteX307" fmla="*/ 818745 w 2723981"/>
            <a:gd name="connsiteY307" fmla="*/ 2213043 h 2342745"/>
            <a:gd name="connsiteX308" fmla="*/ 794426 w 2723981"/>
            <a:gd name="connsiteY308" fmla="*/ 2225202 h 2342745"/>
            <a:gd name="connsiteX309" fmla="*/ 778213 w 2723981"/>
            <a:gd name="connsiteY309" fmla="*/ 2233309 h 2342745"/>
            <a:gd name="connsiteX310" fmla="*/ 745788 w 2723981"/>
            <a:gd name="connsiteY310" fmla="*/ 2245468 h 2342745"/>
            <a:gd name="connsiteX311" fmla="*/ 729575 w 2723981"/>
            <a:gd name="connsiteY311" fmla="*/ 2249521 h 2342745"/>
            <a:gd name="connsiteX312" fmla="*/ 717415 w 2723981"/>
            <a:gd name="connsiteY312" fmla="*/ 2257628 h 2342745"/>
            <a:gd name="connsiteX313" fmla="*/ 701203 w 2723981"/>
            <a:gd name="connsiteY313" fmla="*/ 2261681 h 2342745"/>
            <a:gd name="connsiteX314" fmla="*/ 689043 w 2723981"/>
            <a:gd name="connsiteY314" fmla="*/ 2265734 h 2342745"/>
            <a:gd name="connsiteX315" fmla="*/ 656617 w 2723981"/>
            <a:gd name="connsiteY315" fmla="*/ 2277894 h 2342745"/>
            <a:gd name="connsiteX316" fmla="*/ 640405 w 2723981"/>
            <a:gd name="connsiteY316" fmla="*/ 2281947 h 2342745"/>
            <a:gd name="connsiteX317" fmla="*/ 624192 w 2723981"/>
            <a:gd name="connsiteY317" fmla="*/ 2290053 h 2342745"/>
            <a:gd name="connsiteX318" fmla="*/ 603926 w 2723981"/>
            <a:gd name="connsiteY318" fmla="*/ 2294107 h 2342745"/>
            <a:gd name="connsiteX319" fmla="*/ 591766 w 2723981"/>
            <a:gd name="connsiteY319" fmla="*/ 2298160 h 2342745"/>
            <a:gd name="connsiteX320" fmla="*/ 599873 w 2723981"/>
            <a:gd name="connsiteY320" fmla="*/ 2302213 h 2342745"/>
            <a:gd name="connsiteX321" fmla="*/ 664724 w 2723981"/>
            <a:gd name="connsiteY321" fmla="*/ 2265734 h 234274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  <a:cxn ang="0">
              <a:pos x="connsiteX137" y="connsiteY137"/>
            </a:cxn>
            <a:cxn ang="0">
              <a:pos x="connsiteX138" y="connsiteY138"/>
            </a:cxn>
            <a:cxn ang="0">
              <a:pos x="connsiteX139" y="connsiteY139"/>
            </a:cxn>
            <a:cxn ang="0">
              <a:pos x="connsiteX140" y="connsiteY140"/>
            </a:cxn>
            <a:cxn ang="0">
              <a:pos x="connsiteX141" y="connsiteY141"/>
            </a:cxn>
            <a:cxn ang="0">
              <a:pos x="connsiteX142" y="connsiteY142"/>
            </a:cxn>
            <a:cxn ang="0">
              <a:pos x="connsiteX143" y="connsiteY143"/>
            </a:cxn>
            <a:cxn ang="0">
              <a:pos x="connsiteX144" y="connsiteY144"/>
            </a:cxn>
            <a:cxn ang="0">
              <a:pos x="connsiteX145" y="connsiteY145"/>
            </a:cxn>
            <a:cxn ang="0">
              <a:pos x="connsiteX146" y="connsiteY146"/>
            </a:cxn>
            <a:cxn ang="0">
              <a:pos x="connsiteX147" y="connsiteY147"/>
            </a:cxn>
            <a:cxn ang="0">
              <a:pos x="connsiteX148" y="connsiteY148"/>
            </a:cxn>
            <a:cxn ang="0">
              <a:pos x="connsiteX149" y="connsiteY149"/>
            </a:cxn>
            <a:cxn ang="0">
              <a:pos x="connsiteX150" y="connsiteY150"/>
            </a:cxn>
            <a:cxn ang="0">
              <a:pos x="connsiteX151" y="connsiteY151"/>
            </a:cxn>
            <a:cxn ang="0">
              <a:pos x="connsiteX152" y="connsiteY152"/>
            </a:cxn>
            <a:cxn ang="0">
              <a:pos x="connsiteX153" y="connsiteY153"/>
            </a:cxn>
            <a:cxn ang="0">
              <a:pos x="connsiteX154" y="connsiteY154"/>
            </a:cxn>
            <a:cxn ang="0">
              <a:pos x="connsiteX155" y="connsiteY155"/>
            </a:cxn>
            <a:cxn ang="0">
              <a:pos x="connsiteX156" y="connsiteY156"/>
            </a:cxn>
            <a:cxn ang="0">
              <a:pos x="connsiteX157" y="connsiteY157"/>
            </a:cxn>
            <a:cxn ang="0">
              <a:pos x="connsiteX158" y="connsiteY158"/>
            </a:cxn>
            <a:cxn ang="0">
              <a:pos x="connsiteX159" y="connsiteY159"/>
            </a:cxn>
            <a:cxn ang="0">
              <a:pos x="connsiteX160" y="connsiteY160"/>
            </a:cxn>
            <a:cxn ang="0">
              <a:pos x="connsiteX161" y="connsiteY161"/>
            </a:cxn>
            <a:cxn ang="0">
              <a:pos x="connsiteX162" y="connsiteY162"/>
            </a:cxn>
            <a:cxn ang="0">
              <a:pos x="connsiteX163" y="connsiteY163"/>
            </a:cxn>
            <a:cxn ang="0">
              <a:pos x="connsiteX164" y="connsiteY164"/>
            </a:cxn>
            <a:cxn ang="0">
              <a:pos x="connsiteX165" y="connsiteY165"/>
            </a:cxn>
            <a:cxn ang="0">
              <a:pos x="connsiteX166" y="connsiteY166"/>
            </a:cxn>
            <a:cxn ang="0">
              <a:pos x="connsiteX167" y="connsiteY167"/>
            </a:cxn>
            <a:cxn ang="0">
              <a:pos x="connsiteX168" y="connsiteY168"/>
            </a:cxn>
            <a:cxn ang="0">
              <a:pos x="connsiteX169" y="connsiteY169"/>
            </a:cxn>
            <a:cxn ang="0">
              <a:pos x="connsiteX170" y="connsiteY170"/>
            </a:cxn>
            <a:cxn ang="0">
              <a:pos x="connsiteX171" y="connsiteY171"/>
            </a:cxn>
            <a:cxn ang="0">
              <a:pos x="connsiteX172" y="connsiteY172"/>
            </a:cxn>
            <a:cxn ang="0">
              <a:pos x="connsiteX173" y="connsiteY173"/>
            </a:cxn>
            <a:cxn ang="0">
              <a:pos x="connsiteX174" y="connsiteY174"/>
            </a:cxn>
            <a:cxn ang="0">
              <a:pos x="connsiteX175" y="connsiteY175"/>
            </a:cxn>
            <a:cxn ang="0">
              <a:pos x="connsiteX176" y="connsiteY176"/>
            </a:cxn>
            <a:cxn ang="0">
              <a:pos x="connsiteX177" y="connsiteY177"/>
            </a:cxn>
            <a:cxn ang="0">
              <a:pos x="connsiteX178" y="connsiteY178"/>
            </a:cxn>
            <a:cxn ang="0">
              <a:pos x="connsiteX179" y="connsiteY179"/>
            </a:cxn>
            <a:cxn ang="0">
              <a:pos x="connsiteX180" y="connsiteY180"/>
            </a:cxn>
            <a:cxn ang="0">
              <a:pos x="connsiteX181" y="connsiteY181"/>
            </a:cxn>
            <a:cxn ang="0">
              <a:pos x="connsiteX182" y="connsiteY182"/>
            </a:cxn>
            <a:cxn ang="0">
              <a:pos x="connsiteX183" y="connsiteY183"/>
            </a:cxn>
            <a:cxn ang="0">
              <a:pos x="connsiteX184" y="connsiteY184"/>
            </a:cxn>
            <a:cxn ang="0">
              <a:pos x="connsiteX185" y="connsiteY185"/>
            </a:cxn>
            <a:cxn ang="0">
              <a:pos x="connsiteX186" y="connsiteY186"/>
            </a:cxn>
            <a:cxn ang="0">
              <a:pos x="connsiteX187" y="connsiteY187"/>
            </a:cxn>
            <a:cxn ang="0">
              <a:pos x="connsiteX188" y="connsiteY188"/>
            </a:cxn>
            <a:cxn ang="0">
              <a:pos x="connsiteX189" y="connsiteY189"/>
            </a:cxn>
            <a:cxn ang="0">
              <a:pos x="connsiteX190" y="connsiteY190"/>
            </a:cxn>
            <a:cxn ang="0">
              <a:pos x="connsiteX191" y="connsiteY191"/>
            </a:cxn>
            <a:cxn ang="0">
              <a:pos x="connsiteX192" y="connsiteY192"/>
            </a:cxn>
            <a:cxn ang="0">
              <a:pos x="connsiteX193" y="connsiteY193"/>
            </a:cxn>
            <a:cxn ang="0">
              <a:pos x="connsiteX194" y="connsiteY194"/>
            </a:cxn>
            <a:cxn ang="0">
              <a:pos x="connsiteX195" y="connsiteY195"/>
            </a:cxn>
            <a:cxn ang="0">
              <a:pos x="connsiteX196" y="connsiteY196"/>
            </a:cxn>
            <a:cxn ang="0">
              <a:pos x="connsiteX197" y="connsiteY197"/>
            </a:cxn>
            <a:cxn ang="0">
              <a:pos x="connsiteX198" y="connsiteY198"/>
            </a:cxn>
            <a:cxn ang="0">
              <a:pos x="connsiteX199" y="connsiteY199"/>
            </a:cxn>
            <a:cxn ang="0">
              <a:pos x="connsiteX200" y="connsiteY200"/>
            </a:cxn>
            <a:cxn ang="0">
              <a:pos x="connsiteX201" y="connsiteY201"/>
            </a:cxn>
            <a:cxn ang="0">
              <a:pos x="connsiteX202" y="connsiteY202"/>
            </a:cxn>
            <a:cxn ang="0">
              <a:pos x="connsiteX203" y="connsiteY203"/>
            </a:cxn>
            <a:cxn ang="0">
              <a:pos x="connsiteX204" y="connsiteY204"/>
            </a:cxn>
            <a:cxn ang="0">
              <a:pos x="connsiteX205" y="connsiteY205"/>
            </a:cxn>
            <a:cxn ang="0">
              <a:pos x="connsiteX206" y="connsiteY206"/>
            </a:cxn>
            <a:cxn ang="0">
              <a:pos x="connsiteX207" y="connsiteY207"/>
            </a:cxn>
            <a:cxn ang="0">
              <a:pos x="connsiteX208" y="connsiteY208"/>
            </a:cxn>
            <a:cxn ang="0">
              <a:pos x="connsiteX209" y="connsiteY209"/>
            </a:cxn>
            <a:cxn ang="0">
              <a:pos x="connsiteX210" y="connsiteY210"/>
            </a:cxn>
            <a:cxn ang="0">
              <a:pos x="connsiteX211" y="connsiteY211"/>
            </a:cxn>
            <a:cxn ang="0">
              <a:pos x="connsiteX212" y="connsiteY212"/>
            </a:cxn>
            <a:cxn ang="0">
              <a:pos x="connsiteX213" y="connsiteY213"/>
            </a:cxn>
            <a:cxn ang="0">
              <a:pos x="connsiteX214" y="connsiteY214"/>
            </a:cxn>
            <a:cxn ang="0">
              <a:pos x="connsiteX215" y="connsiteY215"/>
            </a:cxn>
            <a:cxn ang="0">
              <a:pos x="connsiteX216" y="connsiteY216"/>
            </a:cxn>
            <a:cxn ang="0">
              <a:pos x="connsiteX217" y="connsiteY217"/>
            </a:cxn>
            <a:cxn ang="0">
              <a:pos x="connsiteX218" y="connsiteY218"/>
            </a:cxn>
            <a:cxn ang="0">
              <a:pos x="connsiteX219" y="connsiteY219"/>
            </a:cxn>
            <a:cxn ang="0">
              <a:pos x="connsiteX220" y="connsiteY220"/>
            </a:cxn>
            <a:cxn ang="0">
              <a:pos x="connsiteX221" y="connsiteY221"/>
            </a:cxn>
            <a:cxn ang="0">
              <a:pos x="connsiteX222" y="connsiteY222"/>
            </a:cxn>
            <a:cxn ang="0">
              <a:pos x="connsiteX223" y="connsiteY223"/>
            </a:cxn>
            <a:cxn ang="0">
              <a:pos x="connsiteX224" y="connsiteY224"/>
            </a:cxn>
            <a:cxn ang="0">
              <a:pos x="connsiteX225" y="connsiteY225"/>
            </a:cxn>
            <a:cxn ang="0">
              <a:pos x="connsiteX226" y="connsiteY226"/>
            </a:cxn>
            <a:cxn ang="0">
              <a:pos x="connsiteX227" y="connsiteY227"/>
            </a:cxn>
            <a:cxn ang="0">
              <a:pos x="connsiteX228" y="connsiteY228"/>
            </a:cxn>
            <a:cxn ang="0">
              <a:pos x="connsiteX229" y="connsiteY229"/>
            </a:cxn>
            <a:cxn ang="0">
              <a:pos x="connsiteX230" y="connsiteY230"/>
            </a:cxn>
            <a:cxn ang="0">
              <a:pos x="connsiteX231" y="connsiteY231"/>
            </a:cxn>
            <a:cxn ang="0">
              <a:pos x="connsiteX232" y="connsiteY232"/>
            </a:cxn>
            <a:cxn ang="0">
              <a:pos x="connsiteX233" y="connsiteY233"/>
            </a:cxn>
            <a:cxn ang="0">
              <a:pos x="connsiteX234" y="connsiteY234"/>
            </a:cxn>
            <a:cxn ang="0">
              <a:pos x="connsiteX235" y="connsiteY235"/>
            </a:cxn>
            <a:cxn ang="0">
              <a:pos x="connsiteX236" y="connsiteY236"/>
            </a:cxn>
            <a:cxn ang="0">
              <a:pos x="connsiteX237" y="connsiteY237"/>
            </a:cxn>
            <a:cxn ang="0">
              <a:pos x="connsiteX238" y="connsiteY238"/>
            </a:cxn>
            <a:cxn ang="0">
              <a:pos x="connsiteX239" y="connsiteY239"/>
            </a:cxn>
            <a:cxn ang="0">
              <a:pos x="connsiteX240" y="connsiteY240"/>
            </a:cxn>
            <a:cxn ang="0">
              <a:pos x="connsiteX241" y="connsiteY241"/>
            </a:cxn>
            <a:cxn ang="0">
              <a:pos x="connsiteX242" y="connsiteY242"/>
            </a:cxn>
            <a:cxn ang="0">
              <a:pos x="connsiteX243" y="connsiteY243"/>
            </a:cxn>
            <a:cxn ang="0">
              <a:pos x="connsiteX244" y="connsiteY244"/>
            </a:cxn>
            <a:cxn ang="0">
              <a:pos x="connsiteX245" y="connsiteY245"/>
            </a:cxn>
            <a:cxn ang="0">
              <a:pos x="connsiteX246" y="connsiteY246"/>
            </a:cxn>
            <a:cxn ang="0">
              <a:pos x="connsiteX247" y="connsiteY247"/>
            </a:cxn>
            <a:cxn ang="0">
              <a:pos x="connsiteX248" y="connsiteY248"/>
            </a:cxn>
            <a:cxn ang="0">
              <a:pos x="connsiteX249" y="connsiteY249"/>
            </a:cxn>
            <a:cxn ang="0">
              <a:pos x="connsiteX250" y="connsiteY250"/>
            </a:cxn>
            <a:cxn ang="0">
              <a:pos x="connsiteX251" y="connsiteY251"/>
            </a:cxn>
            <a:cxn ang="0">
              <a:pos x="connsiteX252" y="connsiteY252"/>
            </a:cxn>
            <a:cxn ang="0">
              <a:pos x="connsiteX253" y="connsiteY253"/>
            </a:cxn>
            <a:cxn ang="0">
              <a:pos x="connsiteX254" y="connsiteY254"/>
            </a:cxn>
            <a:cxn ang="0">
              <a:pos x="connsiteX255" y="connsiteY255"/>
            </a:cxn>
            <a:cxn ang="0">
              <a:pos x="connsiteX256" y="connsiteY256"/>
            </a:cxn>
            <a:cxn ang="0">
              <a:pos x="connsiteX257" y="connsiteY257"/>
            </a:cxn>
            <a:cxn ang="0">
              <a:pos x="connsiteX258" y="connsiteY258"/>
            </a:cxn>
            <a:cxn ang="0">
              <a:pos x="connsiteX259" y="connsiteY259"/>
            </a:cxn>
            <a:cxn ang="0">
              <a:pos x="connsiteX260" y="connsiteY260"/>
            </a:cxn>
            <a:cxn ang="0">
              <a:pos x="connsiteX261" y="connsiteY261"/>
            </a:cxn>
            <a:cxn ang="0">
              <a:pos x="connsiteX262" y="connsiteY262"/>
            </a:cxn>
            <a:cxn ang="0">
              <a:pos x="connsiteX263" y="connsiteY263"/>
            </a:cxn>
            <a:cxn ang="0">
              <a:pos x="connsiteX264" y="connsiteY264"/>
            </a:cxn>
            <a:cxn ang="0">
              <a:pos x="connsiteX265" y="connsiteY265"/>
            </a:cxn>
            <a:cxn ang="0">
              <a:pos x="connsiteX266" y="connsiteY266"/>
            </a:cxn>
            <a:cxn ang="0">
              <a:pos x="connsiteX267" y="connsiteY267"/>
            </a:cxn>
            <a:cxn ang="0">
              <a:pos x="connsiteX268" y="connsiteY268"/>
            </a:cxn>
            <a:cxn ang="0">
              <a:pos x="connsiteX269" y="connsiteY269"/>
            </a:cxn>
            <a:cxn ang="0">
              <a:pos x="connsiteX270" y="connsiteY270"/>
            </a:cxn>
            <a:cxn ang="0">
              <a:pos x="connsiteX271" y="connsiteY271"/>
            </a:cxn>
            <a:cxn ang="0">
              <a:pos x="connsiteX272" y="connsiteY272"/>
            </a:cxn>
            <a:cxn ang="0">
              <a:pos x="connsiteX273" y="connsiteY273"/>
            </a:cxn>
            <a:cxn ang="0">
              <a:pos x="connsiteX274" y="connsiteY274"/>
            </a:cxn>
            <a:cxn ang="0">
              <a:pos x="connsiteX275" y="connsiteY275"/>
            </a:cxn>
            <a:cxn ang="0">
              <a:pos x="connsiteX276" y="connsiteY276"/>
            </a:cxn>
            <a:cxn ang="0">
              <a:pos x="connsiteX277" y="connsiteY277"/>
            </a:cxn>
            <a:cxn ang="0">
              <a:pos x="connsiteX278" y="connsiteY278"/>
            </a:cxn>
            <a:cxn ang="0">
              <a:pos x="connsiteX279" y="connsiteY279"/>
            </a:cxn>
            <a:cxn ang="0">
              <a:pos x="connsiteX280" y="connsiteY280"/>
            </a:cxn>
            <a:cxn ang="0">
              <a:pos x="connsiteX281" y="connsiteY281"/>
            </a:cxn>
            <a:cxn ang="0">
              <a:pos x="connsiteX282" y="connsiteY282"/>
            </a:cxn>
            <a:cxn ang="0">
              <a:pos x="connsiteX283" y="connsiteY283"/>
            </a:cxn>
            <a:cxn ang="0">
              <a:pos x="connsiteX284" y="connsiteY284"/>
            </a:cxn>
            <a:cxn ang="0">
              <a:pos x="connsiteX285" y="connsiteY285"/>
            </a:cxn>
            <a:cxn ang="0">
              <a:pos x="connsiteX286" y="connsiteY286"/>
            </a:cxn>
            <a:cxn ang="0">
              <a:pos x="connsiteX287" y="connsiteY287"/>
            </a:cxn>
            <a:cxn ang="0">
              <a:pos x="connsiteX288" y="connsiteY288"/>
            </a:cxn>
            <a:cxn ang="0">
              <a:pos x="connsiteX289" y="connsiteY289"/>
            </a:cxn>
            <a:cxn ang="0">
              <a:pos x="connsiteX290" y="connsiteY290"/>
            </a:cxn>
            <a:cxn ang="0">
              <a:pos x="connsiteX291" y="connsiteY291"/>
            </a:cxn>
            <a:cxn ang="0">
              <a:pos x="connsiteX292" y="connsiteY292"/>
            </a:cxn>
            <a:cxn ang="0">
              <a:pos x="connsiteX293" y="connsiteY293"/>
            </a:cxn>
            <a:cxn ang="0">
              <a:pos x="connsiteX294" y="connsiteY294"/>
            </a:cxn>
            <a:cxn ang="0">
              <a:pos x="connsiteX295" y="connsiteY295"/>
            </a:cxn>
            <a:cxn ang="0">
              <a:pos x="connsiteX296" y="connsiteY296"/>
            </a:cxn>
            <a:cxn ang="0">
              <a:pos x="connsiteX297" y="connsiteY297"/>
            </a:cxn>
            <a:cxn ang="0">
              <a:pos x="connsiteX298" y="connsiteY298"/>
            </a:cxn>
            <a:cxn ang="0">
              <a:pos x="connsiteX299" y="connsiteY299"/>
            </a:cxn>
            <a:cxn ang="0">
              <a:pos x="connsiteX300" y="connsiteY300"/>
            </a:cxn>
            <a:cxn ang="0">
              <a:pos x="connsiteX301" y="connsiteY301"/>
            </a:cxn>
            <a:cxn ang="0">
              <a:pos x="connsiteX302" y="connsiteY302"/>
            </a:cxn>
            <a:cxn ang="0">
              <a:pos x="connsiteX303" y="connsiteY303"/>
            </a:cxn>
            <a:cxn ang="0">
              <a:pos x="connsiteX304" y="connsiteY304"/>
            </a:cxn>
            <a:cxn ang="0">
              <a:pos x="connsiteX305" y="connsiteY305"/>
            </a:cxn>
            <a:cxn ang="0">
              <a:pos x="connsiteX306" y="connsiteY306"/>
            </a:cxn>
            <a:cxn ang="0">
              <a:pos x="connsiteX307" y="connsiteY307"/>
            </a:cxn>
            <a:cxn ang="0">
              <a:pos x="connsiteX308" y="connsiteY308"/>
            </a:cxn>
            <a:cxn ang="0">
              <a:pos x="connsiteX309" y="connsiteY309"/>
            </a:cxn>
            <a:cxn ang="0">
              <a:pos x="connsiteX310" y="connsiteY310"/>
            </a:cxn>
            <a:cxn ang="0">
              <a:pos x="connsiteX311" y="connsiteY311"/>
            </a:cxn>
            <a:cxn ang="0">
              <a:pos x="connsiteX312" y="connsiteY312"/>
            </a:cxn>
            <a:cxn ang="0">
              <a:pos x="connsiteX313" y="connsiteY313"/>
            </a:cxn>
            <a:cxn ang="0">
              <a:pos x="connsiteX314" y="connsiteY314"/>
            </a:cxn>
            <a:cxn ang="0">
              <a:pos x="connsiteX315" y="connsiteY315"/>
            </a:cxn>
            <a:cxn ang="0">
              <a:pos x="connsiteX316" y="connsiteY316"/>
            </a:cxn>
            <a:cxn ang="0">
              <a:pos x="connsiteX317" y="connsiteY317"/>
            </a:cxn>
            <a:cxn ang="0">
              <a:pos x="connsiteX318" y="connsiteY318"/>
            </a:cxn>
            <a:cxn ang="0">
              <a:pos x="connsiteX319" y="connsiteY319"/>
            </a:cxn>
            <a:cxn ang="0">
              <a:pos x="connsiteX320" y="connsiteY320"/>
            </a:cxn>
            <a:cxn ang="0">
              <a:pos x="connsiteX321" y="connsiteY321"/>
            </a:cxn>
          </a:cxnLst>
          <a:rect l="l" t="t" r="r" b="b"/>
          <a:pathLst>
            <a:path w="2723981" h="2342745">
              <a:moveTo>
                <a:pt x="664724" y="2265734"/>
              </a:moveTo>
              <a:lnTo>
                <a:pt x="664724" y="2265734"/>
              </a:lnTo>
              <a:cubicBezTo>
                <a:pt x="660671" y="2276543"/>
                <a:pt x="657341" y="2287651"/>
                <a:pt x="652564" y="2298160"/>
              </a:cubicBezTo>
              <a:cubicBezTo>
                <a:pt x="650548" y="2302594"/>
                <a:pt x="648589" y="2307737"/>
                <a:pt x="644458" y="2310319"/>
              </a:cubicBezTo>
              <a:cubicBezTo>
                <a:pt x="637212" y="2314848"/>
                <a:pt x="628245" y="2315724"/>
                <a:pt x="620139" y="2318426"/>
              </a:cubicBezTo>
              <a:cubicBezTo>
                <a:pt x="616086" y="2319777"/>
                <a:pt x="612209" y="2321875"/>
                <a:pt x="607979" y="2322479"/>
              </a:cubicBezTo>
              <a:cubicBezTo>
                <a:pt x="598928" y="2323772"/>
                <a:pt x="565411" y="2328336"/>
                <a:pt x="555288" y="2330585"/>
              </a:cubicBezTo>
              <a:cubicBezTo>
                <a:pt x="551117" y="2331512"/>
                <a:pt x="547181" y="2333287"/>
                <a:pt x="543128" y="2334638"/>
              </a:cubicBezTo>
              <a:cubicBezTo>
                <a:pt x="517458" y="2333287"/>
                <a:pt x="491640" y="2333648"/>
                <a:pt x="466117" y="2330585"/>
              </a:cubicBezTo>
              <a:cubicBezTo>
                <a:pt x="457633" y="2329567"/>
                <a:pt x="449904" y="2325181"/>
                <a:pt x="441798" y="2322479"/>
              </a:cubicBezTo>
              <a:lnTo>
                <a:pt x="417479" y="2314372"/>
              </a:lnTo>
              <a:cubicBezTo>
                <a:pt x="413426" y="2313021"/>
                <a:pt x="408875" y="2312689"/>
                <a:pt x="405320" y="2310319"/>
              </a:cubicBezTo>
              <a:cubicBezTo>
                <a:pt x="397213" y="2304915"/>
                <a:pt x="387889" y="2300997"/>
                <a:pt x="381000" y="2294107"/>
              </a:cubicBezTo>
              <a:cubicBezTo>
                <a:pt x="378298" y="2291405"/>
                <a:pt x="376171" y="2287966"/>
                <a:pt x="372894" y="2286000"/>
              </a:cubicBezTo>
              <a:cubicBezTo>
                <a:pt x="369230" y="2283802"/>
                <a:pt x="364787" y="2283298"/>
                <a:pt x="360734" y="2281947"/>
              </a:cubicBezTo>
              <a:cubicBezTo>
                <a:pt x="347070" y="2261449"/>
                <a:pt x="360046" y="2275523"/>
                <a:pt x="340468" y="2265734"/>
              </a:cubicBezTo>
              <a:cubicBezTo>
                <a:pt x="336111" y="2263556"/>
                <a:pt x="332113" y="2260671"/>
                <a:pt x="328309" y="2257628"/>
              </a:cubicBezTo>
              <a:cubicBezTo>
                <a:pt x="325325" y="2255241"/>
                <a:pt x="323480" y="2251487"/>
                <a:pt x="320203" y="2249521"/>
              </a:cubicBezTo>
              <a:cubicBezTo>
                <a:pt x="316539" y="2247323"/>
                <a:pt x="312096" y="2246819"/>
                <a:pt x="308043" y="2245468"/>
              </a:cubicBezTo>
              <a:cubicBezTo>
                <a:pt x="284814" y="2210624"/>
                <a:pt x="315745" y="2251629"/>
                <a:pt x="287777" y="2229255"/>
              </a:cubicBezTo>
              <a:cubicBezTo>
                <a:pt x="261589" y="2208304"/>
                <a:pt x="298074" y="2223230"/>
                <a:pt x="267511" y="2213043"/>
              </a:cubicBezTo>
              <a:cubicBezTo>
                <a:pt x="257458" y="2182881"/>
                <a:pt x="272889" y="2223137"/>
                <a:pt x="247245" y="2184670"/>
              </a:cubicBezTo>
              <a:cubicBezTo>
                <a:pt x="222298" y="2147249"/>
                <a:pt x="254133" y="2193280"/>
                <a:pt x="231032" y="2164404"/>
              </a:cubicBezTo>
              <a:cubicBezTo>
                <a:pt x="210574" y="2138832"/>
                <a:pt x="234397" y="2163718"/>
                <a:pt x="214820" y="2144138"/>
              </a:cubicBezTo>
              <a:cubicBezTo>
                <a:pt x="208392" y="2124857"/>
                <a:pt x="209617" y="2121423"/>
                <a:pt x="198607" y="2107660"/>
              </a:cubicBezTo>
              <a:cubicBezTo>
                <a:pt x="196220" y="2104676"/>
                <a:pt x="193202" y="2102255"/>
                <a:pt x="190500" y="2099553"/>
              </a:cubicBezTo>
              <a:cubicBezTo>
                <a:pt x="189149" y="2095500"/>
                <a:pt x="188645" y="2091057"/>
                <a:pt x="186447" y="2087394"/>
              </a:cubicBezTo>
              <a:cubicBezTo>
                <a:pt x="184481" y="2084117"/>
                <a:pt x="180728" y="2082271"/>
                <a:pt x="178341" y="2079287"/>
              </a:cubicBezTo>
              <a:cubicBezTo>
                <a:pt x="175298" y="2075483"/>
                <a:pt x="172936" y="2071181"/>
                <a:pt x="170234" y="2067128"/>
              </a:cubicBezTo>
              <a:cubicBezTo>
                <a:pt x="161799" y="2033387"/>
                <a:pt x="172069" y="2066745"/>
                <a:pt x="158075" y="2038755"/>
              </a:cubicBezTo>
              <a:cubicBezTo>
                <a:pt x="141299" y="2005201"/>
                <a:pt x="169144" y="2049277"/>
                <a:pt x="145915" y="2014436"/>
              </a:cubicBezTo>
              <a:cubicBezTo>
                <a:pt x="126650" y="1956637"/>
                <a:pt x="146008" y="2016788"/>
                <a:pt x="133756" y="1973904"/>
              </a:cubicBezTo>
              <a:cubicBezTo>
                <a:pt x="132582" y="1969796"/>
                <a:pt x="130630" y="1965915"/>
                <a:pt x="129703" y="1961745"/>
              </a:cubicBezTo>
              <a:cubicBezTo>
                <a:pt x="122999" y="1931578"/>
                <a:pt x="128066" y="1941405"/>
                <a:pt x="121596" y="1909053"/>
              </a:cubicBezTo>
              <a:cubicBezTo>
                <a:pt x="120758" y="1904864"/>
                <a:pt x="118667" y="1901016"/>
                <a:pt x="117543" y="1896894"/>
              </a:cubicBezTo>
              <a:cubicBezTo>
                <a:pt x="114612" y="1886145"/>
                <a:pt x="112139" y="1875277"/>
                <a:pt x="109437" y="1864468"/>
              </a:cubicBezTo>
              <a:cubicBezTo>
                <a:pt x="107766" y="1857785"/>
                <a:pt x="107054" y="1850885"/>
                <a:pt x="105383" y="1844202"/>
              </a:cubicBezTo>
              <a:cubicBezTo>
                <a:pt x="104347" y="1840057"/>
                <a:pt x="102504" y="1836151"/>
                <a:pt x="101330" y="1832043"/>
              </a:cubicBezTo>
              <a:cubicBezTo>
                <a:pt x="99800" y="1826687"/>
                <a:pt x="98878" y="1821166"/>
                <a:pt x="97277" y="1815830"/>
              </a:cubicBezTo>
              <a:cubicBezTo>
                <a:pt x="94822" y="1807646"/>
                <a:pt x="90847" y="1799890"/>
                <a:pt x="89171" y="1791511"/>
              </a:cubicBezTo>
              <a:cubicBezTo>
                <a:pt x="84279" y="1767055"/>
                <a:pt x="87295" y="1777781"/>
                <a:pt x="81064" y="1759085"/>
              </a:cubicBezTo>
              <a:cubicBezTo>
                <a:pt x="79713" y="1749628"/>
                <a:pt x="78884" y="1740081"/>
                <a:pt x="77011" y="1730713"/>
              </a:cubicBezTo>
              <a:cubicBezTo>
                <a:pt x="76173" y="1726523"/>
                <a:pt x="74132" y="1722661"/>
                <a:pt x="72958" y="1718553"/>
              </a:cubicBezTo>
              <a:cubicBezTo>
                <a:pt x="71428" y="1713197"/>
                <a:pt x="69998" y="1707803"/>
                <a:pt x="68905" y="1702341"/>
              </a:cubicBezTo>
              <a:cubicBezTo>
                <a:pt x="67293" y="1694282"/>
                <a:pt x="66101" y="1686144"/>
                <a:pt x="64851" y="1678021"/>
              </a:cubicBezTo>
              <a:cubicBezTo>
                <a:pt x="63398" y="1668579"/>
                <a:pt x="62946" y="1658958"/>
                <a:pt x="60798" y="1649649"/>
              </a:cubicBezTo>
              <a:cubicBezTo>
                <a:pt x="58877" y="1641323"/>
                <a:pt x="55394" y="1633436"/>
                <a:pt x="52692" y="1625330"/>
              </a:cubicBezTo>
              <a:lnTo>
                <a:pt x="44586" y="1601011"/>
              </a:lnTo>
              <a:lnTo>
                <a:pt x="36479" y="1576692"/>
              </a:lnTo>
              <a:cubicBezTo>
                <a:pt x="35128" y="1572639"/>
                <a:pt x="33462" y="1568677"/>
                <a:pt x="32426" y="1564532"/>
              </a:cubicBezTo>
              <a:lnTo>
                <a:pt x="24320" y="1532107"/>
              </a:lnTo>
              <a:lnTo>
                <a:pt x="20266" y="1515894"/>
              </a:lnTo>
              <a:cubicBezTo>
                <a:pt x="17284" y="1390629"/>
                <a:pt x="25361" y="1393948"/>
                <a:pt x="12160" y="1321341"/>
              </a:cubicBezTo>
              <a:cubicBezTo>
                <a:pt x="8247" y="1299820"/>
                <a:pt x="9679" y="1305791"/>
                <a:pt x="4054" y="1288915"/>
              </a:cubicBezTo>
              <a:cubicBezTo>
                <a:pt x="2703" y="1247032"/>
                <a:pt x="0" y="1205171"/>
                <a:pt x="0" y="1163266"/>
              </a:cubicBezTo>
              <a:cubicBezTo>
                <a:pt x="0" y="1157145"/>
                <a:pt x="11690" y="1124144"/>
                <a:pt x="12160" y="1122734"/>
              </a:cubicBezTo>
              <a:lnTo>
                <a:pt x="16213" y="1110575"/>
              </a:lnTo>
              <a:lnTo>
                <a:pt x="20266" y="1098415"/>
              </a:lnTo>
              <a:cubicBezTo>
                <a:pt x="21617" y="1084904"/>
                <a:pt x="22400" y="1071325"/>
                <a:pt x="24320" y="1057883"/>
              </a:cubicBezTo>
              <a:cubicBezTo>
                <a:pt x="25852" y="1047162"/>
                <a:pt x="33658" y="1025816"/>
                <a:pt x="36479" y="1017351"/>
              </a:cubicBezTo>
              <a:cubicBezTo>
                <a:pt x="41740" y="1001567"/>
                <a:pt x="37511" y="1008213"/>
                <a:pt x="48639" y="997085"/>
              </a:cubicBezTo>
              <a:cubicBezTo>
                <a:pt x="55109" y="977675"/>
                <a:pt x="49671" y="987947"/>
                <a:pt x="68905" y="968713"/>
              </a:cubicBezTo>
              <a:cubicBezTo>
                <a:pt x="84279" y="953339"/>
                <a:pt x="71175" y="960875"/>
                <a:pt x="81064" y="944394"/>
              </a:cubicBezTo>
              <a:cubicBezTo>
                <a:pt x="83030" y="941117"/>
                <a:pt x="86469" y="938989"/>
                <a:pt x="89171" y="936287"/>
              </a:cubicBezTo>
              <a:cubicBezTo>
                <a:pt x="95598" y="917004"/>
                <a:pt x="94372" y="913572"/>
                <a:pt x="105383" y="899809"/>
              </a:cubicBezTo>
              <a:cubicBezTo>
                <a:pt x="107770" y="896825"/>
                <a:pt x="110788" y="894404"/>
                <a:pt x="113490" y="891702"/>
              </a:cubicBezTo>
              <a:cubicBezTo>
                <a:pt x="115327" y="884355"/>
                <a:pt x="122360" y="854459"/>
                <a:pt x="125649" y="851170"/>
              </a:cubicBezTo>
              <a:lnTo>
                <a:pt x="133756" y="843064"/>
              </a:lnTo>
              <a:cubicBezTo>
                <a:pt x="143070" y="815120"/>
                <a:pt x="135820" y="824787"/>
                <a:pt x="149968" y="810638"/>
              </a:cubicBezTo>
              <a:cubicBezTo>
                <a:pt x="151319" y="806585"/>
                <a:pt x="151824" y="802142"/>
                <a:pt x="154022" y="798479"/>
              </a:cubicBezTo>
              <a:cubicBezTo>
                <a:pt x="155988" y="795202"/>
                <a:pt x="159741" y="793356"/>
                <a:pt x="162128" y="790372"/>
              </a:cubicBezTo>
              <a:cubicBezTo>
                <a:pt x="165171" y="786568"/>
                <a:pt x="168056" y="782570"/>
                <a:pt x="170234" y="778213"/>
              </a:cubicBezTo>
              <a:cubicBezTo>
                <a:pt x="187015" y="744652"/>
                <a:pt x="159165" y="788738"/>
                <a:pt x="182394" y="753894"/>
              </a:cubicBezTo>
              <a:cubicBezTo>
                <a:pt x="183745" y="749841"/>
                <a:pt x="185609" y="745924"/>
                <a:pt x="186447" y="741734"/>
              </a:cubicBezTo>
              <a:cubicBezTo>
                <a:pt x="188320" y="732366"/>
                <a:pt x="188183" y="722630"/>
                <a:pt x="190500" y="713362"/>
              </a:cubicBezTo>
              <a:cubicBezTo>
                <a:pt x="192265" y="706303"/>
                <a:pt x="196121" y="699934"/>
                <a:pt x="198607" y="693096"/>
              </a:cubicBezTo>
              <a:cubicBezTo>
                <a:pt x="198620" y="693061"/>
                <a:pt x="208733" y="662714"/>
                <a:pt x="210766" y="656617"/>
              </a:cubicBezTo>
              <a:cubicBezTo>
                <a:pt x="210770" y="656604"/>
                <a:pt x="218870" y="632311"/>
                <a:pt x="218873" y="632298"/>
              </a:cubicBezTo>
              <a:cubicBezTo>
                <a:pt x="224601" y="603657"/>
                <a:pt x="220749" y="618562"/>
                <a:pt x="231032" y="587713"/>
              </a:cubicBezTo>
              <a:lnTo>
                <a:pt x="239139" y="563394"/>
              </a:lnTo>
              <a:cubicBezTo>
                <a:pt x="240347" y="559769"/>
                <a:pt x="244543" y="557989"/>
                <a:pt x="247245" y="555287"/>
              </a:cubicBezTo>
              <a:cubicBezTo>
                <a:pt x="248596" y="551234"/>
                <a:pt x="249223" y="546863"/>
                <a:pt x="251298" y="543128"/>
              </a:cubicBezTo>
              <a:cubicBezTo>
                <a:pt x="256030" y="534611"/>
                <a:pt x="267511" y="518809"/>
                <a:pt x="267511" y="518809"/>
              </a:cubicBezTo>
              <a:lnTo>
                <a:pt x="283724" y="470170"/>
              </a:lnTo>
              <a:cubicBezTo>
                <a:pt x="285264" y="465549"/>
                <a:pt x="289128" y="462064"/>
                <a:pt x="291830" y="458011"/>
              </a:cubicBezTo>
              <a:cubicBezTo>
                <a:pt x="293181" y="453958"/>
                <a:pt x="293685" y="449515"/>
                <a:pt x="295883" y="445851"/>
              </a:cubicBezTo>
              <a:cubicBezTo>
                <a:pt x="297849" y="442574"/>
                <a:pt x="302281" y="441163"/>
                <a:pt x="303990" y="437745"/>
              </a:cubicBezTo>
              <a:cubicBezTo>
                <a:pt x="307811" y="430102"/>
                <a:pt x="306054" y="419468"/>
                <a:pt x="312096" y="413426"/>
              </a:cubicBezTo>
              <a:cubicBezTo>
                <a:pt x="314798" y="410724"/>
                <a:pt x="317816" y="408303"/>
                <a:pt x="320203" y="405319"/>
              </a:cubicBezTo>
              <a:cubicBezTo>
                <a:pt x="328312" y="395183"/>
                <a:pt x="331512" y="383452"/>
                <a:pt x="344522" y="376947"/>
              </a:cubicBezTo>
              <a:cubicBezTo>
                <a:pt x="349926" y="374245"/>
                <a:pt x="355965" y="372550"/>
                <a:pt x="360734" y="368841"/>
              </a:cubicBezTo>
              <a:cubicBezTo>
                <a:pt x="368275" y="362976"/>
                <a:pt x="374245" y="355330"/>
                <a:pt x="381000" y="348575"/>
              </a:cubicBezTo>
              <a:cubicBezTo>
                <a:pt x="383702" y="345873"/>
                <a:pt x="385481" y="341677"/>
                <a:pt x="389107" y="340468"/>
              </a:cubicBezTo>
              <a:lnTo>
                <a:pt x="401266" y="336415"/>
              </a:lnTo>
              <a:lnTo>
                <a:pt x="417479" y="320202"/>
              </a:lnTo>
              <a:cubicBezTo>
                <a:pt x="422350" y="315331"/>
                <a:pt x="431062" y="317820"/>
                <a:pt x="437745" y="316149"/>
              </a:cubicBezTo>
              <a:cubicBezTo>
                <a:pt x="441890" y="315113"/>
                <a:pt x="445852" y="313447"/>
                <a:pt x="449905" y="312096"/>
              </a:cubicBezTo>
              <a:cubicBezTo>
                <a:pt x="465737" y="296262"/>
                <a:pt x="449125" y="310458"/>
                <a:pt x="470171" y="299936"/>
              </a:cubicBezTo>
              <a:cubicBezTo>
                <a:pt x="501600" y="284222"/>
                <a:pt x="463925" y="297965"/>
                <a:pt x="494490" y="287777"/>
              </a:cubicBezTo>
              <a:cubicBezTo>
                <a:pt x="497192" y="285075"/>
                <a:pt x="499178" y="281379"/>
                <a:pt x="502596" y="279670"/>
              </a:cubicBezTo>
              <a:cubicBezTo>
                <a:pt x="510239" y="275849"/>
                <a:pt x="526915" y="271564"/>
                <a:pt x="526915" y="271564"/>
              </a:cubicBezTo>
              <a:cubicBezTo>
                <a:pt x="529617" y="268862"/>
                <a:pt x="531965" y="265751"/>
                <a:pt x="535022" y="263458"/>
              </a:cubicBezTo>
              <a:cubicBezTo>
                <a:pt x="542816" y="257612"/>
                <a:pt x="552452" y="254134"/>
                <a:pt x="559341" y="247245"/>
              </a:cubicBezTo>
              <a:cubicBezTo>
                <a:pt x="598371" y="208215"/>
                <a:pt x="556848" y="247619"/>
                <a:pt x="587713" y="222926"/>
              </a:cubicBezTo>
              <a:cubicBezTo>
                <a:pt x="590697" y="220539"/>
                <a:pt x="592836" y="217206"/>
                <a:pt x="595820" y="214819"/>
              </a:cubicBezTo>
              <a:cubicBezTo>
                <a:pt x="607044" y="205839"/>
                <a:pt x="607296" y="206941"/>
                <a:pt x="620139" y="202660"/>
              </a:cubicBezTo>
              <a:cubicBezTo>
                <a:pt x="635134" y="187664"/>
                <a:pt x="625065" y="196673"/>
                <a:pt x="652564" y="178341"/>
              </a:cubicBezTo>
              <a:cubicBezTo>
                <a:pt x="674822" y="163503"/>
                <a:pt x="644604" y="175590"/>
                <a:pt x="672830" y="166181"/>
              </a:cubicBezTo>
              <a:cubicBezTo>
                <a:pt x="675532" y="163479"/>
                <a:pt x="677519" y="159784"/>
                <a:pt x="680937" y="158075"/>
              </a:cubicBezTo>
              <a:cubicBezTo>
                <a:pt x="688580" y="154254"/>
                <a:pt x="705256" y="149968"/>
                <a:pt x="705256" y="149968"/>
              </a:cubicBezTo>
              <a:cubicBezTo>
                <a:pt x="740110" y="126732"/>
                <a:pt x="696006" y="154594"/>
                <a:pt x="729575" y="137809"/>
              </a:cubicBezTo>
              <a:cubicBezTo>
                <a:pt x="733932" y="135630"/>
                <a:pt x="737681" y="132404"/>
                <a:pt x="741734" y="129702"/>
              </a:cubicBezTo>
              <a:cubicBezTo>
                <a:pt x="754581" y="110434"/>
                <a:pt x="745220" y="119083"/>
                <a:pt x="774160" y="109436"/>
              </a:cubicBezTo>
              <a:lnTo>
                <a:pt x="786320" y="105383"/>
              </a:lnTo>
              <a:cubicBezTo>
                <a:pt x="790373" y="102681"/>
                <a:pt x="794122" y="99455"/>
                <a:pt x="798479" y="97277"/>
              </a:cubicBezTo>
              <a:cubicBezTo>
                <a:pt x="802301" y="95366"/>
                <a:pt x="806975" y="95422"/>
                <a:pt x="810639" y="93224"/>
              </a:cubicBezTo>
              <a:cubicBezTo>
                <a:pt x="813916" y="91258"/>
                <a:pt x="815327" y="86826"/>
                <a:pt x="818745" y="85117"/>
              </a:cubicBezTo>
              <a:cubicBezTo>
                <a:pt x="823727" y="82626"/>
                <a:pt x="829602" y="82594"/>
                <a:pt x="834958" y="81064"/>
              </a:cubicBezTo>
              <a:cubicBezTo>
                <a:pt x="839066" y="79890"/>
                <a:pt x="843009" y="78185"/>
                <a:pt x="847117" y="77011"/>
              </a:cubicBezTo>
              <a:cubicBezTo>
                <a:pt x="852473" y="75481"/>
                <a:pt x="857994" y="74559"/>
                <a:pt x="863330" y="72958"/>
              </a:cubicBezTo>
              <a:cubicBezTo>
                <a:pt x="875607" y="69275"/>
                <a:pt x="887649" y="64851"/>
                <a:pt x="899809" y="60798"/>
              </a:cubicBezTo>
              <a:lnTo>
                <a:pt x="911968" y="56745"/>
              </a:lnTo>
              <a:cubicBezTo>
                <a:pt x="914670" y="54043"/>
                <a:pt x="916657" y="50347"/>
                <a:pt x="920075" y="48638"/>
              </a:cubicBezTo>
              <a:cubicBezTo>
                <a:pt x="939673" y="38839"/>
                <a:pt x="945091" y="41816"/>
                <a:pt x="964660" y="36479"/>
              </a:cubicBezTo>
              <a:cubicBezTo>
                <a:pt x="972904" y="34231"/>
                <a:pt x="980873" y="31074"/>
                <a:pt x="988979" y="28372"/>
              </a:cubicBezTo>
              <a:lnTo>
                <a:pt x="1025458" y="16213"/>
              </a:lnTo>
              <a:cubicBezTo>
                <a:pt x="1037065" y="12344"/>
                <a:pt x="1049777" y="13511"/>
                <a:pt x="1061937" y="12160"/>
              </a:cubicBezTo>
              <a:cubicBezTo>
                <a:pt x="1067341" y="10809"/>
                <a:pt x="1072654" y="9023"/>
                <a:pt x="1078149" y="8107"/>
              </a:cubicBezTo>
              <a:cubicBezTo>
                <a:pt x="1096996" y="4966"/>
                <a:pt x="1134894" y="0"/>
                <a:pt x="1134894" y="0"/>
              </a:cubicBezTo>
              <a:lnTo>
                <a:pt x="1475362" y="4053"/>
              </a:lnTo>
              <a:cubicBezTo>
                <a:pt x="1488937" y="4342"/>
                <a:pt x="1502348" y="7173"/>
                <a:pt x="1515894" y="8107"/>
              </a:cubicBezTo>
              <a:cubicBezTo>
                <a:pt x="1541539" y="9876"/>
                <a:pt x="1567235" y="10809"/>
                <a:pt x="1592905" y="12160"/>
              </a:cubicBezTo>
              <a:cubicBezTo>
                <a:pt x="1596958" y="13511"/>
                <a:pt x="1600956" y="15039"/>
                <a:pt x="1605064" y="16213"/>
              </a:cubicBezTo>
              <a:cubicBezTo>
                <a:pt x="1615265" y="19128"/>
                <a:pt x="1631514" y="22648"/>
                <a:pt x="1641543" y="24319"/>
              </a:cubicBezTo>
              <a:cubicBezTo>
                <a:pt x="1650966" y="25889"/>
                <a:pt x="1660507" y="26712"/>
                <a:pt x="1669915" y="28372"/>
              </a:cubicBezTo>
              <a:cubicBezTo>
                <a:pt x="1683484" y="30767"/>
                <a:pt x="1696936" y="33777"/>
                <a:pt x="1710447" y="36479"/>
              </a:cubicBezTo>
              <a:cubicBezTo>
                <a:pt x="1717202" y="37830"/>
                <a:pt x="1723893" y="39558"/>
                <a:pt x="1730713" y="40532"/>
              </a:cubicBezTo>
              <a:lnTo>
                <a:pt x="1759086" y="44585"/>
              </a:lnTo>
              <a:cubicBezTo>
                <a:pt x="1763139" y="47287"/>
                <a:pt x="1766794" y="50714"/>
                <a:pt x="1771245" y="52692"/>
              </a:cubicBezTo>
              <a:cubicBezTo>
                <a:pt x="1779053" y="56162"/>
                <a:pt x="1795564" y="60798"/>
                <a:pt x="1795564" y="60798"/>
              </a:cubicBezTo>
              <a:cubicBezTo>
                <a:pt x="1798266" y="63500"/>
                <a:pt x="1800394" y="66938"/>
                <a:pt x="1803671" y="68904"/>
              </a:cubicBezTo>
              <a:cubicBezTo>
                <a:pt x="1807334" y="71102"/>
                <a:pt x="1811722" y="71784"/>
                <a:pt x="1815830" y="72958"/>
              </a:cubicBezTo>
              <a:cubicBezTo>
                <a:pt x="1851491" y="83148"/>
                <a:pt x="1815021" y="71338"/>
                <a:pt x="1844203" y="81064"/>
              </a:cubicBezTo>
              <a:cubicBezTo>
                <a:pt x="1858450" y="102437"/>
                <a:pt x="1844094" y="86808"/>
                <a:pt x="1868522" y="97277"/>
              </a:cubicBezTo>
              <a:cubicBezTo>
                <a:pt x="1896898" y="109438"/>
                <a:pt x="1867008" y="100421"/>
                <a:pt x="1888788" y="113489"/>
              </a:cubicBezTo>
              <a:cubicBezTo>
                <a:pt x="1892451" y="115687"/>
                <a:pt x="1897126" y="115632"/>
                <a:pt x="1900947" y="117543"/>
              </a:cubicBezTo>
              <a:cubicBezTo>
                <a:pt x="1905304" y="119722"/>
                <a:pt x="1908655" y="123671"/>
                <a:pt x="1913107" y="125649"/>
              </a:cubicBezTo>
              <a:cubicBezTo>
                <a:pt x="1920915" y="129119"/>
                <a:pt x="1929320" y="131053"/>
                <a:pt x="1937426" y="133755"/>
              </a:cubicBezTo>
              <a:lnTo>
                <a:pt x="1961745" y="141862"/>
              </a:lnTo>
              <a:lnTo>
                <a:pt x="1973905" y="145915"/>
              </a:lnTo>
              <a:cubicBezTo>
                <a:pt x="1977958" y="148617"/>
                <a:pt x="1981707" y="151843"/>
                <a:pt x="1986064" y="154021"/>
              </a:cubicBezTo>
              <a:cubicBezTo>
                <a:pt x="1994376" y="158177"/>
                <a:pt x="2010776" y="160585"/>
                <a:pt x="2018490" y="162128"/>
              </a:cubicBezTo>
              <a:cubicBezTo>
                <a:pt x="2037758" y="174973"/>
                <a:pt x="2026029" y="168695"/>
                <a:pt x="2054968" y="178341"/>
              </a:cubicBezTo>
              <a:lnTo>
                <a:pt x="2067128" y="182394"/>
              </a:lnTo>
              <a:lnTo>
                <a:pt x="2079288" y="186447"/>
              </a:lnTo>
              <a:cubicBezTo>
                <a:pt x="2080639" y="190500"/>
                <a:pt x="2080005" y="195938"/>
                <a:pt x="2083341" y="198607"/>
              </a:cubicBezTo>
              <a:cubicBezTo>
                <a:pt x="2087691" y="202087"/>
                <a:pt x="2094198" y="201130"/>
                <a:pt x="2099554" y="202660"/>
              </a:cubicBezTo>
              <a:cubicBezTo>
                <a:pt x="2103662" y="203834"/>
                <a:pt x="2107660" y="205362"/>
                <a:pt x="2111713" y="206713"/>
              </a:cubicBezTo>
              <a:cubicBezTo>
                <a:pt x="2132258" y="227255"/>
                <a:pt x="2105667" y="203084"/>
                <a:pt x="2131979" y="218872"/>
              </a:cubicBezTo>
              <a:cubicBezTo>
                <a:pt x="2148506" y="228788"/>
                <a:pt x="2131624" y="225883"/>
                <a:pt x="2148192" y="239138"/>
              </a:cubicBezTo>
              <a:cubicBezTo>
                <a:pt x="2151528" y="241807"/>
                <a:pt x="2156530" y="241281"/>
                <a:pt x="2160351" y="243192"/>
              </a:cubicBezTo>
              <a:cubicBezTo>
                <a:pt x="2164708" y="245371"/>
                <a:pt x="2168281" y="248881"/>
                <a:pt x="2172511" y="251298"/>
              </a:cubicBezTo>
              <a:cubicBezTo>
                <a:pt x="2177757" y="254296"/>
                <a:pt x="2183320" y="256702"/>
                <a:pt x="2188724" y="259404"/>
              </a:cubicBezTo>
              <a:cubicBezTo>
                <a:pt x="2207958" y="278638"/>
                <a:pt x="2197686" y="273200"/>
                <a:pt x="2217096" y="279670"/>
              </a:cubicBezTo>
              <a:lnTo>
                <a:pt x="2245468" y="308043"/>
              </a:lnTo>
              <a:cubicBezTo>
                <a:pt x="2249407" y="311982"/>
                <a:pt x="2256277" y="310745"/>
                <a:pt x="2261681" y="312096"/>
              </a:cubicBezTo>
              <a:cubicBezTo>
                <a:pt x="2271656" y="322071"/>
                <a:pt x="2277706" y="330241"/>
                <a:pt x="2290054" y="336415"/>
              </a:cubicBezTo>
              <a:cubicBezTo>
                <a:pt x="2293875" y="338326"/>
                <a:pt x="2298160" y="339117"/>
                <a:pt x="2302213" y="340468"/>
              </a:cubicBezTo>
              <a:cubicBezTo>
                <a:pt x="2321783" y="360038"/>
                <a:pt x="2296919" y="336234"/>
                <a:pt x="2322479" y="356681"/>
              </a:cubicBezTo>
              <a:cubicBezTo>
                <a:pt x="2325463" y="359068"/>
                <a:pt x="2327309" y="362821"/>
                <a:pt x="2330586" y="364787"/>
              </a:cubicBezTo>
              <a:cubicBezTo>
                <a:pt x="2334249" y="366985"/>
                <a:pt x="2338692" y="367490"/>
                <a:pt x="2342745" y="368841"/>
              </a:cubicBezTo>
              <a:cubicBezTo>
                <a:pt x="2364360" y="401263"/>
                <a:pt x="2335990" y="362086"/>
                <a:pt x="2363011" y="389107"/>
              </a:cubicBezTo>
              <a:cubicBezTo>
                <a:pt x="2366455" y="392551"/>
                <a:pt x="2367947" y="397568"/>
                <a:pt x="2371117" y="401266"/>
              </a:cubicBezTo>
              <a:cubicBezTo>
                <a:pt x="2371137" y="401289"/>
                <a:pt x="2391373" y="421521"/>
                <a:pt x="2395437" y="425585"/>
              </a:cubicBezTo>
              <a:cubicBezTo>
                <a:pt x="2398139" y="428287"/>
                <a:pt x="2401423" y="430512"/>
                <a:pt x="2403543" y="433692"/>
              </a:cubicBezTo>
              <a:cubicBezTo>
                <a:pt x="2406245" y="437745"/>
                <a:pt x="2408606" y="442047"/>
                <a:pt x="2411649" y="445851"/>
              </a:cubicBezTo>
              <a:cubicBezTo>
                <a:pt x="2421685" y="458396"/>
                <a:pt x="2418508" y="450572"/>
                <a:pt x="2431915" y="462064"/>
              </a:cubicBezTo>
              <a:cubicBezTo>
                <a:pt x="2437718" y="467038"/>
                <a:pt x="2442724" y="472873"/>
                <a:pt x="2448128" y="478277"/>
              </a:cubicBezTo>
              <a:cubicBezTo>
                <a:pt x="2451572" y="481721"/>
                <a:pt x="2453191" y="486632"/>
                <a:pt x="2456234" y="490436"/>
              </a:cubicBezTo>
              <a:cubicBezTo>
                <a:pt x="2458621" y="493420"/>
                <a:pt x="2461639" y="495841"/>
                <a:pt x="2464341" y="498543"/>
              </a:cubicBezTo>
              <a:cubicBezTo>
                <a:pt x="2470811" y="517953"/>
                <a:pt x="2465373" y="507681"/>
                <a:pt x="2484607" y="526915"/>
              </a:cubicBezTo>
              <a:cubicBezTo>
                <a:pt x="2518773" y="561081"/>
                <a:pt x="2470396" y="518272"/>
                <a:pt x="2496766" y="551234"/>
              </a:cubicBezTo>
              <a:cubicBezTo>
                <a:pt x="2499809" y="555038"/>
                <a:pt x="2504873" y="556639"/>
                <a:pt x="2508926" y="559341"/>
              </a:cubicBezTo>
              <a:cubicBezTo>
                <a:pt x="2521772" y="578610"/>
                <a:pt x="2515492" y="566879"/>
                <a:pt x="2525139" y="595819"/>
              </a:cubicBezTo>
              <a:cubicBezTo>
                <a:pt x="2526790" y="600772"/>
                <a:pt x="2542684" y="610218"/>
                <a:pt x="2545405" y="612032"/>
              </a:cubicBezTo>
              <a:lnTo>
                <a:pt x="2553511" y="636351"/>
              </a:lnTo>
              <a:cubicBezTo>
                <a:pt x="2555928" y="643602"/>
                <a:pt x="2569724" y="652564"/>
                <a:pt x="2569724" y="652564"/>
              </a:cubicBezTo>
              <a:cubicBezTo>
                <a:pt x="2579038" y="680508"/>
                <a:pt x="2571788" y="670841"/>
                <a:pt x="2585937" y="684989"/>
              </a:cubicBezTo>
              <a:cubicBezTo>
                <a:pt x="2596123" y="715550"/>
                <a:pt x="2582384" y="677883"/>
                <a:pt x="2598096" y="709309"/>
              </a:cubicBezTo>
              <a:cubicBezTo>
                <a:pt x="2608618" y="730354"/>
                <a:pt x="2594422" y="713741"/>
                <a:pt x="2610256" y="729575"/>
              </a:cubicBezTo>
              <a:cubicBezTo>
                <a:pt x="2616683" y="748858"/>
                <a:pt x="2615457" y="752290"/>
                <a:pt x="2626468" y="766053"/>
              </a:cubicBezTo>
              <a:cubicBezTo>
                <a:pt x="2628855" y="769037"/>
                <a:pt x="2631873" y="771458"/>
                <a:pt x="2634575" y="774160"/>
              </a:cubicBezTo>
              <a:cubicBezTo>
                <a:pt x="2643889" y="802104"/>
                <a:pt x="2636639" y="792437"/>
                <a:pt x="2650788" y="806585"/>
              </a:cubicBezTo>
              <a:cubicBezTo>
                <a:pt x="2652139" y="810638"/>
                <a:pt x="2653667" y="814637"/>
                <a:pt x="2654841" y="818745"/>
              </a:cubicBezTo>
              <a:cubicBezTo>
                <a:pt x="2656371" y="824101"/>
                <a:pt x="2657293" y="829622"/>
                <a:pt x="2658894" y="834958"/>
              </a:cubicBezTo>
              <a:cubicBezTo>
                <a:pt x="2661349" y="843142"/>
                <a:pt x="2660958" y="853235"/>
                <a:pt x="2667000" y="859277"/>
              </a:cubicBezTo>
              <a:lnTo>
                <a:pt x="2675107" y="867383"/>
              </a:lnTo>
              <a:cubicBezTo>
                <a:pt x="2677893" y="881312"/>
                <a:pt x="2679397" y="890507"/>
                <a:pt x="2683213" y="903862"/>
              </a:cubicBezTo>
              <a:cubicBezTo>
                <a:pt x="2684387" y="907970"/>
                <a:pt x="2686092" y="911913"/>
                <a:pt x="2687266" y="916021"/>
              </a:cubicBezTo>
              <a:cubicBezTo>
                <a:pt x="2697448" y="951655"/>
                <a:pt x="2685653" y="915233"/>
                <a:pt x="2695373" y="944394"/>
              </a:cubicBezTo>
              <a:cubicBezTo>
                <a:pt x="2705561" y="1036091"/>
                <a:pt x="2692299" y="908903"/>
                <a:pt x="2703479" y="1082202"/>
              </a:cubicBezTo>
              <a:cubicBezTo>
                <a:pt x="2704008" y="1090403"/>
                <a:pt x="2706370" y="1098385"/>
                <a:pt x="2707532" y="1106521"/>
              </a:cubicBezTo>
              <a:cubicBezTo>
                <a:pt x="2709073" y="1117304"/>
                <a:pt x="2710629" y="1128096"/>
                <a:pt x="2711586" y="1138947"/>
              </a:cubicBezTo>
              <a:cubicBezTo>
                <a:pt x="2714683" y="1174042"/>
                <a:pt x="2719692" y="1244330"/>
                <a:pt x="2719692" y="1244330"/>
              </a:cubicBezTo>
              <a:cubicBezTo>
                <a:pt x="2706799" y="1283008"/>
                <a:pt x="2719692" y="1239390"/>
                <a:pt x="2719692" y="1333500"/>
              </a:cubicBezTo>
              <a:cubicBezTo>
                <a:pt x="2719692" y="1338895"/>
                <a:pt x="2723981" y="1490403"/>
                <a:pt x="2711586" y="1552372"/>
              </a:cubicBezTo>
              <a:cubicBezTo>
                <a:pt x="2710748" y="1556562"/>
                <a:pt x="2708883" y="1560479"/>
                <a:pt x="2707532" y="1564532"/>
              </a:cubicBezTo>
              <a:cubicBezTo>
                <a:pt x="2706593" y="1571107"/>
                <a:pt x="2703521" y="1599562"/>
                <a:pt x="2699426" y="1609117"/>
              </a:cubicBezTo>
              <a:cubicBezTo>
                <a:pt x="2697507" y="1613595"/>
                <a:pt x="2694022" y="1617224"/>
                <a:pt x="2691320" y="1621277"/>
              </a:cubicBezTo>
              <a:cubicBezTo>
                <a:pt x="2689969" y="1630734"/>
                <a:pt x="2689140" y="1640281"/>
                <a:pt x="2687266" y="1649649"/>
              </a:cubicBezTo>
              <a:cubicBezTo>
                <a:pt x="2686428" y="1653839"/>
                <a:pt x="2683977" y="1657605"/>
                <a:pt x="2683213" y="1661809"/>
              </a:cubicBezTo>
              <a:cubicBezTo>
                <a:pt x="2681265" y="1672526"/>
                <a:pt x="2681442" y="1683583"/>
                <a:pt x="2679160" y="1694234"/>
              </a:cubicBezTo>
              <a:cubicBezTo>
                <a:pt x="2679156" y="1694253"/>
                <a:pt x="2669030" y="1724624"/>
                <a:pt x="2667000" y="1730713"/>
              </a:cubicBezTo>
              <a:cubicBezTo>
                <a:pt x="2657289" y="1759843"/>
                <a:pt x="2669063" y="1723489"/>
                <a:pt x="2658894" y="1759085"/>
              </a:cubicBezTo>
              <a:cubicBezTo>
                <a:pt x="2657720" y="1763193"/>
                <a:pt x="2656192" y="1767192"/>
                <a:pt x="2654841" y="1771245"/>
              </a:cubicBezTo>
              <a:cubicBezTo>
                <a:pt x="2653490" y="1787458"/>
                <a:pt x="2653463" y="1803836"/>
                <a:pt x="2650788" y="1819883"/>
              </a:cubicBezTo>
              <a:cubicBezTo>
                <a:pt x="2649383" y="1828312"/>
                <a:pt x="2645383" y="1836096"/>
                <a:pt x="2642681" y="1844202"/>
              </a:cubicBezTo>
              <a:cubicBezTo>
                <a:pt x="2639209" y="1854618"/>
                <a:pt x="2636610" y="1861382"/>
                <a:pt x="2634575" y="1872575"/>
              </a:cubicBezTo>
              <a:cubicBezTo>
                <a:pt x="2632866" y="1881974"/>
                <a:pt x="2632670" y="1891638"/>
                <a:pt x="2630522" y="1900947"/>
              </a:cubicBezTo>
              <a:cubicBezTo>
                <a:pt x="2625415" y="1923076"/>
                <a:pt x="2624566" y="1922039"/>
                <a:pt x="2614309" y="1937426"/>
              </a:cubicBezTo>
              <a:cubicBezTo>
                <a:pt x="2603651" y="1980058"/>
                <a:pt x="2619561" y="1928234"/>
                <a:pt x="2598096" y="1965798"/>
              </a:cubicBezTo>
              <a:cubicBezTo>
                <a:pt x="2595332" y="1970635"/>
                <a:pt x="2596237" y="1976891"/>
                <a:pt x="2594043" y="1982011"/>
              </a:cubicBezTo>
              <a:cubicBezTo>
                <a:pt x="2592124" y="1986488"/>
                <a:pt x="2587915" y="1989719"/>
                <a:pt x="2585937" y="1994170"/>
              </a:cubicBezTo>
              <a:cubicBezTo>
                <a:pt x="2571033" y="2027704"/>
                <a:pt x="2586371" y="2009947"/>
                <a:pt x="2569724" y="2026596"/>
              </a:cubicBezTo>
              <a:cubicBezTo>
                <a:pt x="2567022" y="2034702"/>
                <a:pt x="2566357" y="2043805"/>
                <a:pt x="2561617" y="2050915"/>
              </a:cubicBezTo>
              <a:cubicBezTo>
                <a:pt x="2558915" y="2054968"/>
                <a:pt x="2555689" y="2058718"/>
                <a:pt x="2553511" y="2063075"/>
              </a:cubicBezTo>
              <a:cubicBezTo>
                <a:pt x="2551600" y="2066896"/>
                <a:pt x="2550632" y="2071126"/>
                <a:pt x="2549458" y="2075234"/>
              </a:cubicBezTo>
              <a:cubicBezTo>
                <a:pt x="2547725" y="2081301"/>
                <a:pt x="2544593" y="2097123"/>
                <a:pt x="2541351" y="2103607"/>
              </a:cubicBezTo>
              <a:cubicBezTo>
                <a:pt x="2539173" y="2107964"/>
                <a:pt x="2535947" y="2111713"/>
                <a:pt x="2533245" y="2115766"/>
              </a:cubicBezTo>
              <a:cubicBezTo>
                <a:pt x="2523060" y="2146325"/>
                <a:pt x="2536797" y="2108664"/>
                <a:pt x="2521086" y="2140085"/>
              </a:cubicBezTo>
              <a:cubicBezTo>
                <a:pt x="2519175" y="2143907"/>
                <a:pt x="2518943" y="2148423"/>
                <a:pt x="2517032" y="2152245"/>
              </a:cubicBezTo>
              <a:cubicBezTo>
                <a:pt x="2511919" y="2162470"/>
                <a:pt x="2508359" y="2164971"/>
                <a:pt x="2500820" y="2172511"/>
              </a:cubicBezTo>
              <a:cubicBezTo>
                <a:pt x="2489334" y="2206961"/>
                <a:pt x="2505353" y="2164953"/>
                <a:pt x="2488660" y="2192777"/>
              </a:cubicBezTo>
              <a:cubicBezTo>
                <a:pt x="2486462" y="2196440"/>
                <a:pt x="2486805" y="2201273"/>
                <a:pt x="2484607" y="2204936"/>
              </a:cubicBezTo>
              <a:cubicBezTo>
                <a:pt x="2482641" y="2208213"/>
                <a:pt x="2478887" y="2210059"/>
                <a:pt x="2476500" y="2213043"/>
              </a:cubicBezTo>
              <a:cubicBezTo>
                <a:pt x="2463167" y="2229709"/>
                <a:pt x="2475521" y="2222826"/>
                <a:pt x="2456234" y="2229255"/>
              </a:cubicBezTo>
              <a:cubicBezTo>
                <a:pt x="2440402" y="2245089"/>
                <a:pt x="2457014" y="2230893"/>
                <a:pt x="2435968" y="2241415"/>
              </a:cubicBezTo>
              <a:cubicBezTo>
                <a:pt x="2431611" y="2243593"/>
                <a:pt x="2427613" y="2246478"/>
                <a:pt x="2423809" y="2249521"/>
              </a:cubicBezTo>
              <a:cubicBezTo>
                <a:pt x="2420825" y="2251908"/>
                <a:pt x="2419121" y="2255919"/>
                <a:pt x="2415703" y="2257628"/>
              </a:cubicBezTo>
              <a:cubicBezTo>
                <a:pt x="2410721" y="2260119"/>
                <a:pt x="2404846" y="2260151"/>
                <a:pt x="2399490" y="2261681"/>
              </a:cubicBezTo>
              <a:cubicBezTo>
                <a:pt x="2395382" y="2262855"/>
                <a:pt x="2391383" y="2264383"/>
                <a:pt x="2387330" y="2265734"/>
              </a:cubicBezTo>
              <a:cubicBezTo>
                <a:pt x="2374309" y="2278756"/>
                <a:pt x="2384354" y="2271491"/>
                <a:pt x="2363011" y="2277894"/>
              </a:cubicBezTo>
              <a:cubicBezTo>
                <a:pt x="2354827" y="2280349"/>
                <a:pt x="2338692" y="2286000"/>
                <a:pt x="2338692" y="2286000"/>
              </a:cubicBezTo>
              <a:cubicBezTo>
                <a:pt x="2334639" y="2288702"/>
                <a:pt x="2330984" y="2292128"/>
                <a:pt x="2326532" y="2294107"/>
              </a:cubicBezTo>
              <a:cubicBezTo>
                <a:pt x="2318724" y="2297577"/>
                <a:pt x="2310319" y="2299511"/>
                <a:pt x="2302213" y="2302213"/>
              </a:cubicBezTo>
              <a:lnTo>
                <a:pt x="2277894" y="2310319"/>
              </a:lnTo>
              <a:cubicBezTo>
                <a:pt x="2251424" y="2319142"/>
                <a:pt x="2271111" y="2320907"/>
                <a:pt x="2237362" y="2326532"/>
              </a:cubicBezTo>
              <a:cubicBezTo>
                <a:pt x="2229256" y="2327883"/>
                <a:pt x="2221065" y="2328802"/>
                <a:pt x="2213043" y="2330585"/>
              </a:cubicBezTo>
              <a:cubicBezTo>
                <a:pt x="2196836" y="2334186"/>
                <a:pt x="2203415" y="2336487"/>
                <a:pt x="2184671" y="2338692"/>
              </a:cubicBezTo>
              <a:cubicBezTo>
                <a:pt x="2167176" y="2340750"/>
                <a:pt x="2149543" y="2341394"/>
                <a:pt x="2131979" y="2342745"/>
              </a:cubicBezTo>
              <a:cubicBezTo>
                <a:pt x="2118468" y="2340043"/>
                <a:pt x="2104518" y="2338995"/>
                <a:pt x="2091447" y="2334638"/>
              </a:cubicBezTo>
              <a:cubicBezTo>
                <a:pt x="2087394" y="2333287"/>
                <a:pt x="2083215" y="2332268"/>
                <a:pt x="2079288" y="2330585"/>
              </a:cubicBezTo>
              <a:cubicBezTo>
                <a:pt x="2073734" y="2328205"/>
                <a:pt x="2068862" y="2324215"/>
                <a:pt x="2063075" y="2322479"/>
              </a:cubicBezTo>
              <a:cubicBezTo>
                <a:pt x="2055203" y="2320118"/>
                <a:pt x="2046862" y="2319777"/>
                <a:pt x="2038756" y="2318426"/>
              </a:cubicBezTo>
              <a:cubicBezTo>
                <a:pt x="2036054" y="2315724"/>
                <a:pt x="2033926" y="2312285"/>
                <a:pt x="2030649" y="2310319"/>
              </a:cubicBezTo>
              <a:cubicBezTo>
                <a:pt x="2026986" y="2308121"/>
                <a:pt x="2022417" y="2307949"/>
                <a:pt x="2018490" y="2306266"/>
              </a:cubicBezTo>
              <a:cubicBezTo>
                <a:pt x="2012936" y="2303886"/>
                <a:pt x="2007458" y="2301269"/>
                <a:pt x="2002277" y="2298160"/>
              </a:cubicBezTo>
              <a:cubicBezTo>
                <a:pt x="1976713" y="2282822"/>
                <a:pt x="1980835" y="2284824"/>
                <a:pt x="1961745" y="2265734"/>
              </a:cubicBezTo>
              <a:cubicBezTo>
                <a:pt x="1958301" y="2262290"/>
                <a:pt x="1957305" y="2256783"/>
                <a:pt x="1953639" y="2253575"/>
              </a:cubicBezTo>
              <a:cubicBezTo>
                <a:pt x="1946307" y="2247159"/>
                <a:pt x="1929320" y="2237362"/>
                <a:pt x="1929320" y="2237362"/>
              </a:cubicBezTo>
              <a:cubicBezTo>
                <a:pt x="1926650" y="2229353"/>
                <a:pt x="1924302" y="2218757"/>
                <a:pt x="1917160" y="2213043"/>
              </a:cubicBezTo>
              <a:cubicBezTo>
                <a:pt x="1913824" y="2210374"/>
                <a:pt x="1908822" y="2210900"/>
                <a:pt x="1905000" y="2208989"/>
              </a:cubicBezTo>
              <a:cubicBezTo>
                <a:pt x="1900643" y="2206811"/>
                <a:pt x="1896894" y="2203585"/>
                <a:pt x="1892841" y="2200883"/>
              </a:cubicBezTo>
              <a:cubicBezTo>
                <a:pt x="1891490" y="2196830"/>
                <a:pt x="1890986" y="2192387"/>
                <a:pt x="1888788" y="2188724"/>
              </a:cubicBezTo>
              <a:cubicBezTo>
                <a:pt x="1884271" y="2181195"/>
                <a:pt x="1874895" y="2177610"/>
                <a:pt x="1868522" y="2172511"/>
              </a:cubicBezTo>
              <a:cubicBezTo>
                <a:pt x="1865538" y="2170124"/>
                <a:pt x="1863399" y="2166791"/>
                <a:pt x="1860415" y="2164404"/>
              </a:cubicBezTo>
              <a:cubicBezTo>
                <a:pt x="1856611" y="2161361"/>
                <a:pt x="1852060" y="2159341"/>
                <a:pt x="1848256" y="2156298"/>
              </a:cubicBezTo>
              <a:cubicBezTo>
                <a:pt x="1845272" y="2153911"/>
                <a:pt x="1843329" y="2150312"/>
                <a:pt x="1840149" y="2148192"/>
              </a:cubicBezTo>
              <a:cubicBezTo>
                <a:pt x="1835122" y="2144840"/>
                <a:pt x="1828854" y="2143597"/>
                <a:pt x="1823937" y="2140085"/>
              </a:cubicBezTo>
              <a:cubicBezTo>
                <a:pt x="1819273" y="2136753"/>
                <a:pt x="1816546" y="2131106"/>
                <a:pt x="1811777" y="2127926"/>
              </a:cubicBezTo>
              <a:cubicBezTo>
                <a:pt x="1808222" y="2125556"/>
                <a:pt x="1803439" y="2125783"/>
                <a:pt x="1799617" y="2123872"/>
              </a:cubicBezTo>
              <a:cubicBezTo>
                <a:pt x="1795260" y="2121694"/>
                <a:pt x="1791815" y="2117944"/>
                <a:pt x="1787458" y="2115766"/>
              </a:cubicBezTo>
              <a:cubicBezTo>
                <a:pt x="1783636" y="2113855"/>
                <a:pt x="1779225" y="2113396"/>
                <a:pt x="1775298" y="2111713"/>
              </a:cubicBezTo>
              <a:cubicBezTo>
                <a:pt x="1769745" y="2109333"/>
                <a:pt x="1764639" y="2105987"/>
                <a:pt x="1759086" y="2103607"/>
              </a:cubicBezTo>
              <a:cubicBezTo>
                <a:pt x="1755159" y="2101924"/>
                <a:pt x="1750816" y="2101321"/>
                <a:pt x="1746926" y="2099553"/>
              </a:cubicBezTo>
              <a:cubicBezTo>
                <a:pt x="1746833" y="2099511"/>
                <a:pt x="1706440" y="2079310"/>
                <a:pt x="1698288" y="2075234"/>
              </a:cubicBezTo>
              <a:cubicBezTo>
                <a:pt x="1692884" y="2072532"/>
                <a:pt x="1687807" y="2069039"/>
                <a:pt x="1682075" y="2067128"/>
              </a:cubicBezTo>
              <a:lnTo>
                <a:pt x="1657756" y="2059021"/>
              </a:lnTo>
              <a:cubicBezTo>
                <a:pt x="1653135" y="2057480"/>
                <a:pt x="1649953" y="2053093"/>
                <a:pt x="1645596" y="2050915"/>
              </a:cubicBezTo>
              <a:cubicBezTo>
                <a:pt x="1639780" y="2048007"/>
                <a:pt x="1622420" y="2044108"/>
                <a:pt x="1617224" y="2042809"/>
              </a:cubicBezTo>
              <a:cubicBezTo>
                <a:pt x="1611820" y="2040107"/>
                <a:pt x="1606257" y="2037700"/>
                <a:pt x="1601011" y="2034702"/>
              </a:cubicBezTo>
              <a:cubicBezTo>
                <a:pt x="1596781" y="2032285"/>
                <a:pt x="1593329" y="2028515"/>
                <a:pt x="1588851" y="2026596"/>
              </a:cubicBezTo>
              <a:cubicBezTo>
                <a:pt x="1583731" y="2024402"/>
                <a:pt x="1577974" y="2024144"/>
                <a:pt x="1572639" y="2022543"/>
              </a:cubicBezTo>
              <a:cubicBezTo>
                <a:pt x="1560362" y="2018860"/>
                <a:pt x="1548320" y="2014436"/>
                <a:pt x="1536160" y="2010383"/>
              </a:cubicBezTo>
              <a:cubicBezTo>
                <a:pt x="1529624" y="2008205"/>
                <a:pt x="1522649" y="2007681"/>
                <a:pt x="1515894" y="2006330"/>
              </a:cubicBezTo>
              <a:cubicBezTo>
                <a:pt x="1457798" y="2007681"/>
                <a:pt x="1399664" y="2007859"/>
                <a:pt x="1341607" y="2010383"/>
              </a:cubicBezTo>
              <a:cubicBezTo>
                <a:pt x="1337338" y="2010569"/>
                <a:pt x="1333651" y="2013672"/>
                <a:pt x="1329447" y="2014436"/>
              </a:cubicBezTo>
              <a:cubicBezTo>
                <a:pt x="1318730" y="2016384"/>
                <a:pt x="1307830" y="2017138"/>
                <a:pt x="1297022" y="2018489"/>
              </a:cubicBezTo>
              <a:cubicBezTo>
                <a:pt x="1262028" y="2032488"/>
                <a:pt x="1287556" y="2023703"/>
                <a:pt x="1236224" y="2034702"/>
              </a:cubicBezTo>
              <a:cubicBezTo>
                <a:pt x="1191192" y="2044351"/>
                <a:pt x="1256785" y="2031588"/>
                <a:pt x="1195692" y="2046862"/>
              </a:cubicBezTo>
              <a:cubicBezTo>
                <a:pt x="1187719" y="2048855"/>
                <a:pt x="1179395" y="2049132"/>
                <a:pt x="1171373" y="2050915"/>
              </a:cubicBezTo>
              <a:cubicBezTo>
                <a:pt x="1167202" y="2051842"/>
                <a:pt x="1163321" y="2053794"/>
                <a:pt x="1159213" y="2054968"/>
              </a:cubicBezTo>
              <a:cubicBezTo>
                <a:pt x="1153857" y="2056498"/>
                <a:pt x="1148404" y="2057670"/>
                <a:pt x="1143000" y="2059021"/>
              </a:cubicBezTo>
              <a:cubicBezTo>
                <a:pt x="1128552" y="2073471"/>
                <a:pt x="1141585" y="2062146"/>
                <a:pt x="1118681" y="2075234"/>
              </a:cubicBezTo>
              <a:cubicBezTo>
                <a:pt x="1096153" y="2088107"/>
                <a:pt x="1116868" y="2080194"/>
                <a:pt x="1086256" y="2095500"/>
              </a:cubicBezTo>
              <a:cubicBezTo>
                <a:pt x="1068478" y="2104389"/>
                <a:pt x="1064712" y="2103863"/>
                <a:pt x="1045724" y="2107660"/>
              </a:cubicBezTo>
              <a:lnTo>
                <a:pt x="1021405" y="2123872"/>
              </a:lnTo>
              <a:cubicBezTo>
                <a:pt x="1016770" y="2126962"/>
                <a:pt x="1010630" y="2126717"/>
                <a:pt x="1005192" y="2127926"/>
              </a:cubicBezTo>
              <a:cubicBezTo>
                <a:pt x="992016" y="2130854"/>
                <a:pt x="984466" y="2131018"/>
                <a:pt x="972766" y="2136032"/>
              </a:cubicBezTo>
              <a:cubicBezTo>
                <a:pt x="967213" y="2138412"/>
                <a:pt x="962107" y="2141758"/>
                <a:pt x="956554" y="2144138"/>
              </a:cubicBezTo>
              <a:cubicBezTo>
                <a:pt x="932461" y="2154464"/>
                <a:pt x="949541" y="2139352"/>
                <a:pt x="911968" y="2164404"/>
              </a:cubicBezTo>
              <a:cubicBezTo>
                <a:pt x="907915" y="2167106"/>
                <a:pt x="904286" y="2170592"/>
                <a:pt x="899809" y="2172511"/>
              </a:cubicBezTo>
              <a:cubicBezTo>
                <a:pt x="894689" y="2174705"/>
                <a:pt x="888952" y="2175034"/>
                <a:pt x="883596" y="2176564"/>
              </a:cubicBezTo>
              <a:cubicBezTo>
                <a:pt x="879488" y="2177738"/>
                <a:pt x="875490" y="2179266"/>
                <a:pt x="871437" y="2180617"/>
              </a:cubicBezTo>
              <a:cubicBezTo>
                <a:pt x="868735" y="2183319"/>
                <a:pt x="865717" y="2185740"/>
                <a:pt x="863330" y="2188724"/>
              </a:cubicBezTo>
              <a:cubicBezTo>
                <a:pt x="860287" y="2192528"/>
                <a:pt x="859355" y="2198301"/>
                <a:pt x="855224" y="2200883"/>
              </a:cubicBezTo>
              <a:cubicBezTo>
                <a:pt x="847978" y="2205412"/>
                <a:pt x="839011" y="2206287"/>
                <a:pt x="830905" y="2208989"/>
              </a:cubicBezTo>
              <a:cubicBezTo>
                <a:pt x="826852" y="2210340"/>
                <a:pt x="822300" y="2210673"/>
                <a:pt x="818745" y="2213043"/>
              </a:cubicBezTo>
              <a:cubicBezTo>
                <a:pt x="795375" y="2228623"/>
                <a:pt x="817922" y="2215132"/>
                <a:pt x="794426" y="2225202"/>
              </a:cubicBezTo>
              <a:cubicBezTo>
                <a:pt x="788872" y="2227582"/>
                <a:pt x="783735" y="2230855"/>
                <a:pt x="778213" y="2233309"/>
              </a:cubicBezTo>
              <a:cubicBezTo>
                <a:pt x="770508" y="2236733"/>
                <a:pt x="755144" y="2242795"/>
                <a:pt x="745788" y="2245468"/>
              </a:cubicBezTo>
              <a:cubicBezTo>
                <a:pt x="740432" y="2246998"/>
                <a:pt x="734979" y="2248170"/>
                <a:pt x="729575" y="2249521"/>
              </a:cubicBezTo>
              <a:cubicBezTo>
                <a:pt x="725522" y="2252223"/>
                <a:pt x="721893" y="2255709"/>
                <a:pt x="717415" y="2257628"/>
              </a:cubicBezTo>
              <a:cubicBezTo>
                <a:pt x="712295" y="2259822"/>
                <a:pt x="706559" y="2260151"/>
                <a:pt x="701203" y="2261681"/>
              </a:cubicBezTo>
              <a:cubicBezTo>
                <a:pt x="697095" y="2262855"/>
                <a:pt x="693044" y="2264234"/>
                <a:pt x="689043" y="2265734"/>
              </a:cubicBezTo>
              <a:cubicBezTo>
                <a:pt x="675323" y="2270879"/>
                <a:pt x="669506" y="2274212"/>
                <a:pt x="656617" y="2277894"/>
              </a:cubicBezTo>
              <a:cubicBezTo>
                <a:pt x="651261" y="2279424"/>
                <a:pt x="645621" y="2279991"/>
                <a:pt x="640405" y="2281947"/>
              </a:cubicBezTo>
              <a:cubicBezTo>
                <a:pt x="634748" y="2284068"/>
                <a:pt x="629924" y="2288142"/>
                <a:pt x="624192" y="2290053"/>
              </a:cubicBezTo>
              <a:cubicBezTo>
                <a:pt x="617656" y="2292232"/>
                <a:pt x="610609" y="2292436"/>
                <a:pt x="603926" y="2294107"/>
              </a:cubicBezTo>
              <a:cubicBezTo>
                <a:pt x="599781" y="2295143"/>
                <a:pt x="593677" y="2294339"/>
                <a:pt x="591766" y="2298160"/>
              </a:cubicBezTo>
              <a:cubicBezTo>
                <a:pt x="590415" y="2300862"/>
                <a:pt x="597171" y="2300862"/>
                <a:pt x="599873" y="2302213"/>
              </a:cubicBezTo>
              <a:lnTo>
                <a:pt x="664724" y="2265734"/>
              </a:lnTo>
              <a:close/>
            </a:path>
          </a:pathLst>
        </a:custGeom>
        <a:gradFill>
          <a:gsLst>
            <a:gs pos="30000">
              <a:schemeClr val="tx1">
                <a:lumMod val="75000"/>
                <a:lumOff val="25000"/>
              </a:schemeClr>
            </a:gs>
            <a:gs pos="50000">
              <a:schemeClr val="bg1">
                <a:lumMod val="85000"/>
              </a:schemeClr>
            </a:gs>
            <a:gs pos="82000">
              <a:schemeClr val="tx1">
                <a:lumMod val="75000"/>
                <a:lumOff val="25000"/>
              </a:schemeClr>
            </a:gs>
          </a:gsLst>
          <a:lin ang="780000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2</xdr:col>
      <xdr:colOff>124239</xdr:colOff>
      <xdr:row>2</xdr:row>
      <xdr:rowOff>62710</xdr:rowOff>
    </xdr:from>
    <xdr:ext cx="2683151" cy="2637596"/>
    <xdr:pic>
      <xdr:nvPicPr>
        <xdr:cNvPr id="3" name="Picture 30" descr="22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43439" y="386560"/>
          <a:ext cx="2683151" cy="2637596"/>
        </a:xfrm>
        <a:prstGeom prst="rect">
          <a:avLst/>
        </a:prstGeom>
      </xdr:spPr>
    </xdr:pic>
    <xdr:clientData/>
  </xdr:oneCellAnchor>
  <xdr:twoCellAnchor>
    <xdr:from>
      <xdr:col>1</xdr:col>
      <xdr:colOff>74539</xdr:colOff>
      <xdr:row>3</xdr:row>
      <xdr:rowOff>49475</xdr:rowOff>
    </xdr:from>
    <xdr:to>
      <xdr:col>7</xdr:col>
      <xdr:colOff>571496</xdr:colOff>
      <xdr:row>16</xdr:row>
      <xdr:rowOff>265048</xdr:rowOff>
    </xdr:to>
    <xdr:graphicFrame macro="">
      <xdr:nvGraphicFramePr>
        <xdr:cNvPr id="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155699</xdr:colOff>
      <xdr:row>3</xdr:row>
      <xdr:rowOff>41413</xdr:rowOff>
    </xdr:from>
    <xdr:to>
      <xdr:col>6</xdr:col>
      <xdr:colOff>488674</xdr:colOff>
      <xdr:row>15</xdr:row>
      <xdr:rowOff>107679</xdr:rowOff>
    </xdr:to>
    <xdr:grpSp>
      <xdr:nvGrpSpPr>
        <xdr:cNvPr id="5" name="Group 28"/>
        <xdr:cNvGrpSpPr/>
      </xdr:nvGrpSpPr>
      <xdr:grpSpPr>
        <a:xfrm>
          <a:off x="1374899" y="527188"/>
          <a:ext cx="2552300" cy="2037941"/>
          <a:chOff x="3833177" y="2029239"/>
          <a:chExt cx="2560997" cy="2054092"/>
        </a:xfrm>
      </xdr:grpSpPr>
      <xdr:sp macro="" textlink="$S$4">
        <xdr:nvSpPr>
          <xdr:cNvPr id="6" name="Rectangle 16"/>
          <xdr:cNvSpPr/>
        </xdr:nvSpPr>
        <xdr:spPr>
          <a:xfrm>
            <a:off x="4050195" y="3801722"/>
            <a:ext cx="397565" cy="28160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fld id="{ED98B16D-09BA-47BD-8853-2581056313DF}" type="TxLink">
              <a:rPr lang="en-US" sz="1000" b="0" i="0" u="none" strike="noStrike">
                <a:solidFill>
                  <a:srgbClr val="000000"/>
                </a:solidFill>
                <a:latin typeface="Calibri"/>
              </a:rPr>
              <a:pPr algn="ctr"/>
              <a:t>0</a:t>
            </a:fld>
            <a:endParaRPr lang="en-GB" sz="900">
              <a:solidFill>
                <a:schemeClr val="tx1"/>
              </a:solidFill>
            </a:endParaRPr>
          </a:p>
        </xdr:txBody>
      </xdr:sp>
      <xdr:sp macro="" textlink="$S$5">
        <xdr:nvSpPr>
          <xdr:cNvPr id="7" name="Rectangle 18"/>
          <xdr:cNvSpPr/>
        </xdr:nvSpPr>
        <xdr:spPr>
          <a:xfrm>
            <a:off x="3904420" y="3424034"/>
            <a:ext cx="397565" cy="28160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fld id="{BB8EF9EB-7F40-4B44-B6FC-A336E77B90DB}" type="TxLink">
              <a:rPr lang="en-US" sz="900" b="0" i="0" u="none" strike="noStrike">
                <a:solidFill>
                  <a:srgbClr val="000000"/>
                </a:solidFill>
                <a:latin typeface="Calibri"/>
              </a:rPr>
              <a:pPr algn="ctr"/>
              <a:t>10</a:t>
            </a:fld>
            <a:endParaRPr lang="en-GB" sz="800">
              <a:solidFill>
                <a:schemeClr val="tx1"/>
              </a:solidFill>
            </a:endParaRPr>
          </a:p>
        </xdr:txBody>
      </xdr:sp>
      <xdr:sp macro="" textlink="$S$6">
        <xdr:nvSpPr>
          <xdr:cNvPr id="8" name="Rectangle 19"/>
          <xdr:cNvSpPr/>
        </xdr:nvSpPr>
        <xdr:spPr>
          <a:xfrm>
            <a:off x="3833177" y="2955208"/>
            <a:ext cx="397565" cy="28160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fld id="{8EEEC99A-BBE3-4270-B3C0-1DDFBAC0516D}" type="TxLink">
              <a:rPr lang="en-US" sz="900" b="0" i="0" u="none" strike="noStrike">
                <a:solidFill>
                  <a:srgbClr val="000000"/>
                </a:solidFill>
                <a:latin typeface="Calibri"/>
              </a:rPr>
              <a:pPr algn="ctr"/>
              <a:t>20</a:t>
            </a:fld>
            <a:endParaRPr lang="en-GB" sz="800">
              <a:solidFill>
                <a:schemeClr val="tx1"/>
              </a:solidFill>
            </a:endParaRPr>
          </a:p>
        </xdr:txBody>
      </xdr:sp>
      <xdr:sp macro="" textlink="$S$7">
        <xdr:nvSpPr>
          <xdr:cNvPr id="9" name="Rectangle 20"/>
          <xdr:cNvSpPr/>
        </xdr:nvSpPr>
        <xdr:spPr>
          <a:xfrm>
            <a:off x="4010426" y="2478126"/>
            <a:ext cx="397565" cy="28160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fld id="{EAE59DAD-1052-45B5-AE63-9F27D7FC9D5B}" type="TxLink">
              <a:rPr lang="en-US" sz="900" b="0" i="0" u="none" strike="noStrike">
                <a:solidFill>
                  <a:srgbClr val="000000"/>
                </a:solidFill>
                <a:latin typeface="Calibri"/>
              </a:rPr>
              <a:pPr algn="ctr"/>
              <a:t>30</a:t>
            </a:fld>
            <a:endParaRPr lang="en-GB" sz="800">
              <a:solidFill>
                <a:schemeClr val="tx1"/>
              </a:solidFill>
            </a:endParaRPr>
          </a:p>
        </xdr:txBody>
      </xdr:sp>
      <xdr:sp macro="" textlink="$S$8">
        <xdr:nvSpPr>
          <xdr:cNvPr id="10" name="Rectangle 21"/>
          <xdr:cNvSpPr/>
        </xdr:nvSpPr>
        <xdr:spPr>
          <a:xfrm>
            <a:off x="4415544" y="2142551"/>
            <a:ext cx="397565" cy="28160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fld id="{E6453C2E-7DEE-4033-BCCF-2F62C73194E9}" type="TxLink">
              <a:rPr lang="en-US" sz="900" b="0" i="0" u="none" strike="noStrike">
                <a:solidFill>
                  <a:srgbClr val="000000"/>
                </a:solidFill>
                <a:latin typeface="Calibri"/>
              </a:rPr>
              <a:pPr algn="ctr"/>
              <a:t>40</a:t>
            </a:fld>
            <a:endParaRPr lang="en-GB" sz="800">
              <a:solidFill>
                <a:schemeClr val="tx1"/>
              </a:solidFill>
            </a:endParaRPr>
          </a:p>
        </xdr:txBody>
      </xdr:sp>
      <xdr:sp macro="" textlink="$S$9">
        <xdr:nvSpPr>
          <xdr:cNvPr id="11" name="Rectangle 22"/>
          <xdr:cNvSpPr/>
        </xdr:nvSpPr>
        <xdr:spPr>
          <a:xfrm>
            <a:off x="4944717" y="2029239"/>
            <a:ext cx="397565" cy="28160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fld id="{2E929D34-9F3C-4366-BE70-EBFA628C5640}" type="TxLink">
              <a:rPr lang="en-US" sz="900" b="0" i="0" u="none" strike="noStrike">
                <a:solidFill>
                  <a:srgbClr val="000000"/>
                </a:solidFill>
                <a:latin typeface="Calibri"/>
              </a:rPr>
              <a:pPr algn="ctr"/>
              <a:t>50</a:t>
            </a:fld>
            <a:endParaRPr lang="en-GB" sz="800">
              <a:solidFill>
                <a:schemeClr val="tx1"/>
              </a:solidFill>
            </a:endParaRPr>
          </a:p>
        </xdr:txBody>
      </xdr:sp>
      <xdr:sp macro="" textlink="$S$10">
        <xdr:nvSpPr>
          <xdr:cNvPr id="12" name="Rectangle 23"/>
          <xdr:cNvSpPr/>
        </xdr:nvSpPr>
        <xdr:spPr>
          <a:xfrm>
            <a:off x="5466521" y="2136912"/>
            <a:ext cx="397565" cy="28160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fld id="{A3FE41EC-CE88-40B1-9DB4-64F368474859}" type="TxLink">
              <a:rPr lang="en-US" sz="900" b="0" i="0" u="none" strike="noStrike">
                <a:solidFill>
                  <a:srgbClr val="000000"/>
                </a:solidFill>
                <a:latin typeface="Calibri"/>
              </a:rPr>
              <a:pPr algn="ctr"/>
              <a:t>60</a:t>
            </a:fld>
            <a:endParaRPr lang="en-GB" sz="800">
              <a:solidFill>
                <a:schemeClr val="tx1"/>
              </a:solidFill>
            </a:endParaRPr>
          </a:p>
        </xdr:txBody>
      </xdr:sp>
      <xdr:sp macro="" textlink="$S$11">
        <xdr:nvSpPr>
          <xdr:cNvPr id="13" name="Rectangle 24"/>
          <xdr:cNvSpPr/>
        </xdr:nvSpPr>
        <xdr:spPr>
          <a:xfrm>
            <a:off x="5822677" y="2468220"/>
            <a:ext cx="397565" cy="28160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fld id="{6E202A79-E679-4215-B67F-78713A71BCB4}" type="TxLink">
              <a:rPr lang="en-US" sz="900" b="0" i="0" u="none" strike="noStrike">
                <a:solidFill>
                  <a:srgbClr val="000000"/>
                </a:solidFill>
                <a:latin typeface="Calibri"/>
              </a:rPr>
              <a:pPr algn="ctr"/>
              <a:t>70</a:t>
            </a:fld>
            <a:endParaRPr lang="en-GB" sz="800">
              <a:solidFill>
                <a:schemeClr val="tx1"/>
              </a:solidFill>
            </a:endParaRPr>
          </a:p>
        </xdr:txBody>
      </xdr:sp>
      <xdr:sp macro="" textlink="$S$12">
        <xdr:nvSpPr>
          <xdr:cNvPr id="14" name="Rectangle 25"/>
          <xdr:cNvSpPr/>
        </xdr:nvSpPr>
        <xdr:spPr>
          <a:xfrm>
            <a:off x="5996609" y="2940330"/>
            <a:ext cx="397565" cy="28160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fld id="{AA161065-090E-41A9-853D-586E8981A104}" type="TxLink">
              <a:rPr lang="en-US" sz="900" b="0" i="0" u="none" strike="noStrike">
                <a:solidFill>
                  <a:srgbClr val="000000"/>
                </a:solidFill>
                <a:latin typeface="Calibri"/>
              </a:rPr>
              <a:pPr algn="ctr"/>
              <a:t>80</a:t>
            </a:fld>
            <a:endParaRPr lang="en-GB" sz="800">
              <a:solidFill>
                <a:schemeClr val="tx1"/>
              </a:solidFill>
            </a:endParaRPr>
          </a:p>
        </xdr:txBody>
      </xdr:sp>
      <xdr:sp macro="" textlink="$S$13">
        <xdr:nvSpPr>
          <xdr:cNvPr id="15" name="Rectangle 26"/>
          <xdr:cNvSpPr/>
        </xdr:nvSpPr>
        <xdr:spPr>
          <a:xfrm>
            <a:off x="5975072" y="3440601"/>
            <a:ext cx="397565" cy="28160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fld id="{FAF802ED-F0E5-46B8-BEC0-DC1FDD8CA3E3}" type="TxLink">
              <a:rPr lang="en-US" sz="900" b="0" i="0" u="none" strike="noStrike">
                <a:solidFill>
                  <a:srgbClr val="000000"/>
                </a:solidFill>
                <a:latin typeface="Calibri"/>
              </a:rPr>
              <a:pPr algn="ctr"/>
              <a:t>90</a:t>
            </a:fld>
            <a:endParaRPr lang="en-GB" sz="800">
              <a:solidFill>
                <a:schemeClr val="tx1"/>
              </a:solidFill>
            </a:endParaRPr>
          </a:p>
        </xdr:txBody>
      </xdr:sp>
      <xdr:sp macro="" textlink="$S$14">
        <xdr:nvSpPr>
          <xdr:cNvPr id="16" name="Rectangle 27"/>
          <xdr:cNvSpPr/>
        </xdr:nvSpPr>
        <xdr:spPr>
          <a:xfrm>
            <a:off x="5779605" y="3800060"/>
            <a:ext cx="465482" cy="28160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fld id="{05347ABF-6150-48E3-A65B-96C84E8EA25A}" type="TxLink">
              <a:rPr lang="en-US" sz="900" b="0" i="0" u="none" strike="noStrike">
                <a:solidFill>
                  <a:srgbClr val="000000"/>
                </a:solidFill>
                <a:latin typeface="Calibri"/>
              </a:rPr>
              <a:pPr algn="ctr"/>
              <a:t>100</a:t>
            </a:fld>
            <a:endParaRPr lang="en-GB" sz="8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4</xdr:col>
      <xdr:colOff>64549</xdr:colOff>
      <xdr:row>9</xdr:row>
      <xdr:rowOff>64551</xdr:rowOff>
    </xdr:from>
    <xdr:to>
      <xdr:col>5</xdr:col>
      <xdr:colOff>8281</xdr:colOff>
      <xdr:row>11</xdr:row>
      <xdr:rowOff>64548</xdr:rowOff>
    </xdr:to>
    <xdr:sp macro="" textlink="">
      <xdr:nvSpPr>
        <xdr:cNvPr id="17" name="Oval 12"/>
        <xdr:cNvSpPr/>
      </xdr:nvSpPr>
      <xdr:spPr>
        <a:xfrm>
          <a:off x="2502949" y="1521876"/>
          <a:ext cx="553332" cy="323847"/>
        </a:xfrm>
        <a:prstGeom prst="ellipse">
          <a:avLst/>
        </a:prstGeom>
        <a:gradFill>
          <a:gsLst>
            <a:gs pos="0">
              <a:schemeClr val="tx1">
                <a:lumMod val="85000"/>
                <a:lumOff val="15000"/>
                <a:alpha val="99000"/>
              </a:schemeClr>
            </a:gs>
            <a:gs pos="80000">
              <a:schemeClr val="bg1">
                <a:lumMod val="50000"/>
              </a:schemeClr>
            </a:gs>
            <a:gs pos="100000">
              <a:schemeClr val="bg1">
                <a:lumMod val="50000"/>
              </a:schemeClr>
            </a:gs>
          </a:gsLst>
        </a:gradFill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</xdr:col>
      <xdr:colOff>443003</xdr:colOff>
      <xdr:row>0</xdr:row>
      <xdr:rowOff>143862</xdr:rowOff>
    </xdr:from>
    <xdr:ext cx="3197645" cy="3163815"/>
    <xdr:pic>
      <xdr:nvPicPr>
        <xdr:cNvPr id="18" name="Picture 35" descr="Reflections Blinker Gauge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52603" y="143862"/>
          <a:ext cx="3197645" cy="3163815"/>
        </a:xfrm>
        <a:prstGeom prst="rect">
          <a:avLst/>
        </a:prstGeom>
      </xdr:spPr>
    </xdr:pic>
    <xdr:clientData/>
  </xdr:oneCellAnchor>
  <xdr:oneCellAnchor>
    <xdr:from>
      <xdr:col>1</xdr:col>
      <xdr:colOff>465311</xdr:colOff>
      <xdr:row>0</xdr:row>
      <xdr:rowOff>150001</xdr:rowOff>
    </xdr:from>
    <xdr:ext cx="3197645" cy="3163815"/>
    <xdr:pic>
      <xdr:nvPicPr>
        <xdr:cNvPr id="19" name="Picture 34" descr="Circular Blinker Dark Chrome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74911" y="150001"/>
          <a:ext cx="3197645" cy="3163815"/>
        </a:xfrm>
        <a:prstGeom prst="rect">
          <a:avLst/>
        </a:prstGeom>
      </xdr:spPr>
    </xdr:pic>
    <xdr:clientData/>
  </xdr:oneCellAnchor>
  <xdr:oneCellAnchor>
    <xdr:from>
      <xdr:col>1</xdr:col>
      <xdr:colOff>465640</xdr:colOff>
      <xdr:row>1</xdr:row>
      <xdr:rowOff>53311</xdr:rowOff>
    </xdr:from>
    <xdr:ext cx="3162628" cy="2339208"/>
    <xdr:pic>
      <xdr:nvPicPr>
        <xdr:cNvPr id="20" name="Picture 36" descr="Glass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75240" y="215236"/>
          <a:ext cx="3162628" cy="2339208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esktop\tmp\Excel\Vel%20y%20Termos\01%20Ejemplos\01%20Velocimetros\0-100%20PERCENT%20GAUG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esktop\tmp\Excel\Vel%20y%20Termos\01%20Ejemplos\01%20Velocimetros\gauge-chart-templat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esktop\tmp\Excel\Vel%20y%20Termos\01%20Ejemplos\01%20Velocimetros\speedometer-tachometer-chart-exce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esktop\tmp\Excel\Vel%20y%20Termos\01%20Velocimetros\gauge-chart-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final"/>
      <sheetName val="Sheet5"/>
    </sheetNames>
    <sheetDataSet>
      <sheetData sheetId="0">
        <row r="5">
          <cell r="I5">
            <v>5</v>
          </cell>
          <cell r="J5">
            <v>5</v>
          </cell>
        </row>
      </sheetData>
      <sheetData sheetId="1">
        <row r="5">
          <cell r="I5">
            <v>5</v>
          </cell>
          <cell r="J5">
            <v>5</v>
          </cell>
        </row>
      </sheetData>
      <sheetData sheetId="2">
        <row r="5">
          <cell r="I5">
            <v>5</v>
          </cell>
          <cell r="J5">
            <v>5</v>
          </cell>
        </row>
      </sheetData>
      <sheetData sheetId="3">
        <row r="5">
          <cell r="I5">
            <v>5</v>
          </cell>
          <cell r="J5">
            <v>5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uge chart"/>
    </sheetNames>
    <sheetDataSet>
      <sheetData sheetId="0">
        <row r="12">
          <cell r="B12" t="str">
            <v>Start</v>
          </cell>
          <cell r="F12">
            <v>33</v>
          </cell>
        </row>
        <row r="13">
          <cell r="B13" t="str">
            <v>Red</v>
          </cell>
          <cell r="F13">
            <v>1</v>
          </cell>
        </row>
        <row r="14">
          <cell r="B14" t="str">
            <v>Yellow</v>
          </cell>
        </row>
        <row r="15">
          <cell r="B15" t="str">
            <v>End</v>
          </cell>
        </row>
        <row r="16">
          <cell r="B16" t="str">
            <v>Blank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ice.lasakovi.com"/>
    </sheetNames>
    <sheetDataSet>
      <sheetData sheetId="0">
        <row r="7">
          <cell r="B7">
            <v>0</v>
          </cell>
        </row>
        <row r="8">
          <cell r="B8">
            <v>0.1</v>
          </cell>
        </row>
        <row r="9">
          <cell r="B9">
            <v>0.2</v>
          </cell>
        </row>
        <row r="10">
          <cell r="B10">
            <v>0.3</v>
          </cell>
        </row>
        <row r="11">
          <cell r="B11">
            <v>0.4</v>
          </cell>
        </row>
        <row r="12">
          <cell r="B12">
            <v>0.5</v>
          </cell>
        </row>
        <row r="13">
          <cell r="B13">
            <v>0.6</v>
          </cell>
        </row>
        <row r="14">
          <cell r="B14">
            <v>0.7</v>
          </cell>
        </row>
        <row r="15">
          <cell r="B15">
            <v>0.8</v>
          </cell>
        </row>
        <row r="16">
          <cell r="B16">
            <v>0.9</v>
          </cell>
        </row>
        <row r="17">
          <cell r="B17">
            <v>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uge chart"/>
    </sheetNames>
    <sheetDataSet>
      <sheetData sheetId="0">
        <row r="12">
          <cell r="B12" t="str">
            <v>Start</v>
          </cell>
          <cell r="C12">
            <v>0</v>
          </cell>
        </row>
        <row r="13">
          <cell r="B13" t="str">
            <v>Red</v>
          </cell>
          <cell r="C13">
            <v>45</v>
          </cell>
        </row>
        <row r="14">
          <cell r="B14" t="str">
            <v>Yellow</v>
          </cell>
          <cell r="C14">
            <v>10</v>
          </cell>
        </row>
        <row r="15">
          <cell r="B15" t="str">
            <v>End</v>
          </cell>
          <cell r="C15">
            <v>45</v>
          </cell>
        </row>
        <row r="16">
          <cell r="B16" t="str">
            <v>Blank</v>
          </cell>
          <cell r="C16">
            <v>100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office.lasakovi.com/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exceldashboardwidgets.com/" TargetMode="External"/><Relationship Id="rId7" Type="http://schemas.openxmlformats.org/officeDocument/2006/relationships/hyperlink" Target="http://chandoo.org/w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exceldashboardwidgets.com/" TargetMode="External"/><Relationship Id="rId16" Type="http://schemas.openxmlformats.org/officeDocument/2006/relationships/image" Target="../media/image1.emf"/><Relationship Id="rId1" Type="http://schemas.openxmlformats.org/officeDocument/2006/relationships/hyperlink" Target="http://www.exceldashboardwidgets.com/" TargetMode="External"/><Relationship Id="rId6" Type="http://schemas.openxmlformats.org/officeDocument/2006/relationships/hyperlink" Target="http://exceldashboardschool.com/excel-kpi-dashboard/excel-kpi-dashboard-gauge/" TargetMode="External"/><Relationship Id="rId11" Type="http://schemas.openxmlformats.org/officeDocument/2006/relationships/hyperlink" Target="http://chandoo.org/wp" TargetMode="External"/><Relationship Id="rId5" Type="http://schemas.openxmlformats.org/officeDocument/2006/relationships/hyperlink" Target="http://exceldashboardschool.com/excel-kpi-dashboard/excel-kpi-dashboard-gauge/" TargetMode="External"/><Relationship Id="rId15" Type="http://schemas.openxmlformats.org/officeDocument/2006/relationships/control" Target="../activeX/activeX1.xml"/><Relationship Id="rId10" Type="http://schemas.openxmlformats.org/officeDocument/2006/relationships/hyperlink" Target="http://office.lasakovi.com/" TargetMode="External"/><Relationship Id="rId4" Type="http://schemas.openxmlformats.org/officeDocument/2006/relationships/hyperlink" Target="http://www.exceldashboardwidgets.com/index-es.html" TargetMode="External"/><Relationship Id="rId9" Type="http://schemas.openxmlformats.org/officeDocument/2006/relationships/hyperlink" Target="http://chandoo.org/wp" TargetMode="External"/><Relationship Id="rId1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exceldashboardschool.com/dashboard-templates/infographic-dashboard-design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://www.freepik.es/index.php?goto=41&amp;idd=517189&amp;url=aHR0cDovL3d3dy5vcGVuY2xpcGFydC5vcmcvZGV0YWlsL3NwZWVkb21ldGVyLWJ5LWpobnJpNA==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openxmlformats.org/officeDocument/2006/relationships/image" Target="../media/image6.emf"/><Relationship Id="rId2" Type="http://schemas.openxmlformats.org/officeDocument/2006/relationships/hyperlink" Target="http://www.freepik.es/index.php?goto=41&amp;idd=517189&amp;url=aHR0cDovL3d3dy5vcGVuY2xpcGFydC5vcmcvZGV0YWlsL3NwZWVkb21ldGVyLWJ5LWpobnJpNA==" TargetMode="External"/><Relationship Id="rId1" Type="http://schemas.openxmlformats.org/officeDocument/2006/relationships/hyperlink" Target="http://www.exceldashboardwidgets.com/" TargetMode="External"/><Relationship Id="rId6" Type="http://schemas.openxmlformats.org/officeDocument/2006/relationships/control" Target="../activeX/activeX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://www.freepik.es/index.php?goto=41&amp;idd=517189&amp;url=aHR0cDovL3d3dy5vcGVuY2xpcGFydC5vcmcvZGV0YWlsL3NwZWVkb21ldGVyLWJ5LWpobnJpNA==" TargetMode="External"/><Relationship Id="rId1" Type="http://schemas.openxmlformats.org/officeDocument/2006/relationships/hyperlink" Target="http://www.exceldashboardwidgets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://www.freepik.es/index.php?goto=41&amp;idd=517189&amp;url=aHR0cDovL3d3dy5vcGVuY2xpcGFydC5vcmcvZGV0YWlsL3NwZWVkb21ldGVyLWJ5LWpobnJpNA==" TargetMode="External"/><Relationship Id="rId1" Type="http://schemas.openxmlformats.org/officeDocument/2006/relationships/hyperlink" Target="http://www.exceldashboardwidgets.com/" TargetMode="External"/><Relationship Id="rId6" Type="http://schemas.openxmlformats.org/officeDocument/2006/relationships/image" Target="../media/image18.emf"/><Relationship Id="rId5" Type="http://schemas.openxmlformats.org/officeDocument/2006/relationships/control" Target="../activeX/activeX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exceldashboardschool.com/dashboard-templates/excel-gauge-widgets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exceldashboardschool.com/dashboard-templates/excel-gauge-widgets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exceldashboardschool.com/dashboard-templates/excel-gauge-widgets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exceldashboardschool.com/dashboard-templates/excel-gauge-widget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BP54"/>
  <sheetViews>
    <sheetView topLeftCell="BA1" zoomScaleNormal="100" workbookViewId="0">
      <selection activeCell="BM5" sqref="BM5"/>
    </sheetView>
  </sheetViews>
  <sheetFormatPr baseColWidth="10" defaultRowHeight="15"/>
  <cols>
    <col min="4" max="4" width="10.28515625" customWidth="1"/>
    <col min="5" max="5" width="7.85546875" customWidth="1"/>
    <col min="6" max="6" width="7.7109375" customWidth="1"/>
    <col min="7" max="8" width="5.140625" customWidth="1"/>
    <col min="9" max="9" width="6.5703125" customWidth="1"/>
    <col min="10" max="10" width="13" customWidth="1"/>
    <col min="15" max="15" width="7.5703125" customWidth="1"/>
    <col min="16" max="16" width="3.28515625" customWidth="1"/>
    <col min="17" max="17" width="4.85546875" customWidth="1"/>
    <col min="18" max="18" width="4.7109375" customWidth="1"/>
    <col min="19" max="19" width="5.28515625" customWidth="1"/>
    <col min="20" max="20" width="11.42578125" customWidth="1"/>
    <col min="33" max="33" width="6.28515625" customWidth="1"/>
    <col min="34" max="34" width="7.5703125" customWidth="1"/>
    <col min="35" max="35" width="4.7109375" customWidth="1"/>
    <col min="42" max="42" width="7.85546875" customWidth="1"/>
    <col min="43" max="43" width="5.140625" customWidth="1"/>
    <col min="44" max="44" width="5" customWidth="1"/>
    <col min="45" max="45" width="6" customWidth="1"/>
    <col min="46" max="46" width="18.42578125" customWidth="1"/>
    <col min="50" max="50" width="7.85546875" customWidth="1"/>
    <col min="51" max="51" width="7.5703125" customWidth="1"/>
    <col min="52" max="52" width="7.85546875" customWidth="1"/>
    <col min="53" max="53" width="6.140625" customWidth="1"/>
    <col min="54" max="54" width="4" customWidth="1"/>
    <col min="55" max="55" width="10.28515625" customWidth="1"/>
    <col min="61" max="61" width="7.5703125" customWidth="1"/>
    <col min="62" max="62" width="7.7109375" customWidth="1"/>
  </cols>
  <sheetData>
    <row r="1" spans="1:67" ht="33.75">
      <c r="A1" s="18" t="s">
        <v>24</v>
      </c>
      <c r="B1" s="19"/>
      <c r="C1" s="140" t="s">
        <v>33</v>
      </c>
      <c r="D1" s="143"/>
      <c r="E1" s="143"/>
      <c r="J1" s="18" t="s">
        <v>31</v>
      </c>
      <c r="K1" s="19"/>
      <c r="L1" s="140" t="s">
        <v>34</v>
      </c>
      <c r="M1" s="150"/>
      <c r="N1" s="150"/>
      <c r="T1" s="18" t="s">
        <v>35</v>
      </c>
      <c r="U1" s="19"/>
      <c r="V1" s="140" t="s">
        <v>33</v>
      </c>
      <c r="W1" s="143"/>
      <c r="X1" s="143"/>
      <c r="AA1" s="18" t="s">
        <v>36</v>
      </c>
      <c r="AB1" s="19"/>
      <c r="AC1" s="140" t="s">
        <v>33</v>
      </c>
      <c r="AD1" s="143"/>
      <c r="AE1" s="143"/>
      <c r="AJ1" s="18" t="s">
        <v>40</v>
      </c>
      <c r="AK1" s="19"/>
      <c r="AL1" s="140" t="s">
        <v>41</v>
      </c>
      <c r="AM1" s="143"/>
      <c r="AN1" s="143"/>
      <c r="AO1" s="147" t="s">
        <v>43</v>
      </c>
      <c r="AP1" s="147"/>
      <c r="AQ1" s="147"/>
      <c r="AS1" s="18" t="s">
        <v>50</v>
      </c>
      <c r="AT1" s="19"/>
      <c r="AU1" s="141" t="s">
        <v>51</v>
      </c>
      <c r="AV1" s="141"/>
      <c r="AW1" s="141"/>
      <c r="BC1" s="18" t="s">
        <v>64</v>
      </c>
      <c r="BD1" s="19"/>
      <c r="BE1" s="140" t="s">
        <v>65</v>
      </c>
      <c r="BF1" s="141"/>
      <c r="BG1" s="141"/>
      <c r="BK1" s="18" t="s">
        <v>75</v>
      </c>
      <c r="BL1" s="19"/>
      <c r="BM1" s="140" t="s">
        <v>65</v>
      </c>
      <c r="BN1" s="141"/>
      <c r="BO1" s="141"/>
    </row>
    <row r="2" spans="1:67" ht="15" customHeight="1">
      <c r="A2" s="21" t="s">
        <v>32</v>
      </c>
      <c r="B2" s="19"/>
      <c r="C2" s="143"/>
      <c r="D2" s="143"/>
      <c r="E2" s="143"/>
      <c r="J2" s="21" t="s">
        <v>32</v>
      </c>
      <c r="K2" s="19"/>
      <c r="L2" s="150"/>
      <c r="M2" s="150"/>
      <c r="N2" s="150"/>
      <c r="T2" s="21" t="s">
        <v>32</v>
      </c>
      <c r="U2" s="19"/>
      <c r="V2" s="143"/>
      <c r="W2" s="143"/>
      <c r="X2" s="143"/>
      <c r="AA2" s="21" t="s">
        <v>32</v>
      </c>
      <c r="AB2" s="19"/>
      <c r="AC2" s="143"/>
      <c r="AD2" s="143"/>
      <c r="AE2" s="143"/>
      <c r="AJ2" s="21" t="s">
        <v>32</v>
      </c>
      <c r="AK2" s="19"/>
      <c r="AL2" s="143"/>
      <c r="AM2" s="143"/>
      <c r="AN2" s="143"/>
      <c r="AO2" s="147"/>
      <c r="AP2" s="147"/>
      <c r="AQ2" s="147"/>
      <c r="AS2" s="21" t="s">
        <v>32</v>
      </c>
      <c r="AT2" s="19"/>
      <c r="AU2" s="141"/>
      <c r="AV2" s="141"/>
      <c r="AW2" s="141"/>
      <c r="BC2" s="21" t="s">
        <v>32</v>
      </c>
      <c r="BD2" s="19"/>
      <c r="BE2" s="141"/>
      <c r="BF2" s="141"/>
      <c r="BG2" s="141"/>
      <c r="BK2" s="21" t="s">
        <v>32</v>
      </c>
      <c r="BL2" s="19"/>
      <c r="BM2" s="141"/>
      <c r="BN2" s="141"/>
      <c r="BO2" s="141"/>
    </row>
    <row r="3" spans="1:67" ht="23.25">
      <c r="A3" s="16" t="s">
        <v>25</v>
      </c>
      <c r="B3" s="16"/>
      <c r="C3" s="17"/>
      <c r="I3" s="12"/>
      <c r="J3" s="16" t="s">
        <v>25</v>
      </c>
      <c r="K3" s="16"/>
      <c r="L3" s="17"/>
      <c r="T3" s="16" t="s">
        <v>25</v>
      </c>
      <c r="U3" s="16"/>
      <c r="V3" s="17"/>
      <c r="AA3" s="16" t="s">
        <v>25</v>
      </c>
      <c r="AB3" s="16"/>
      <c r="AC3" s="17"/>
      <c r="AJ3" s="16" t="s">
        <v>25</v>
      </c>
      <c r="AK3" s="16"/>
      <c r="AL3" s="17"/>
      <c r="AM3" s="146" t="s">
        <v>42</v>
      </c>
      <c r="AN3" s="146"/>
      <c r="AO3" s="146"/>
      <c r="AP3" s="146"/>
      <c r="AQ3" s="146"/>
      <c r="AS3" s="16" t="s">
        <v>25</v>
      </c>
      <c r="AT3" s="16"/>
      <c r="AU3" s="17"/>
      <c r="BC3" s="16" t="s">
        <v>25</v>
      </c>
      <c r="BD3" s="16"/>
      <c r="BE3" s="17"/>
      <c r="BK3" s="16" t="s">
        <v>25</v>
      </c>
      <c r="BL3" s="16"/>
      <c r="BM3" s="17"/>
    </row>
    <row r="4" spans="1:67">
      <c r="A4" s="144" t="s">
        <v>22</v>
      </c>
      <c r="B4" s="144"/>
      <c r="C4" s="15" t="s">
        <v>23</v>
      </c>
      <c r="J4" s="145" t="s">
        <v>22</v>
      </c>
      <c r="K4" s="145"/>
      <c r="L4" s="15" t="s">
        <v>30</v>
      </c>
      <c r="T4" s="144" t="s">
        <v>22</v>
      </c>
      <c r="U4" s="144"/>
      <c r="V4" s="15" t="s">
        <v>23</v>
      </c>
      <c r="AA4" s="144" t="s">
        <v>22</v>
      </c>
      <c r="AB4" s="144"/>
      <c r="AC4" s="15" t="s">
        <v>23</v>
      </c>
      <c r="AJ4" s="144" t="s">
        <v>22</v>
      </c>
      <c r="AK4" s="144"/>
      <c r="AL4" s="15" t="s">
        <v>23</v>
      </c>
      <c r="AM4" s="146"/>
      <c r="AN4" s="146"/>
      <c r="AO4" s="146"/>
      <c r="AP4" s="146"/>
      <c r="AQ4" s="146"/>
      <c r="AS4" s="142" t="s">
        <v>22</v>
      </c>
      <c r="AT4" s="142"/>
      <c r="AU4" s="15" t="s">
        <v>23</v>
      </c>
      <c r="BC4" s="142" t="s">
        <v>22</v>
      </c>
      <c r="BD4" s="142"/>
      <c r="BE4" s="15" t="s">
        <v>23</v>
      </c>
      <c r="BK4" s="142" t="s">
        <v>22</v>
      </c>
      <c r="BL4" s="142"/>
      <c r="BM4" s="15" t="s">
        <v>23</v>
      </c>
    </row>
    <row r="5" spans="1:67">
      <c r="B5" t="s">
        <v>21</v>
      </c>
      <c r="C5" s="14">
        <v>40</v>
      </c>
      <c r="J5" s="145" t="s">
        <v>21</v>
      </c>
      <c r="K5" s="145"/>
      <c r="L5" s="14">
        <v>38</v>
      </c>
      <c r="T5" s="145" t="s">
        <v>21</v>
      </c>
      <c r="U5" s="145"/>
      <c r="V5" s="27">
        <v>50</v>
      </c>
      <c r="AA5" s="145" t="s">
        <v>21</v>
      </c>
      <c r="AB5" s="145"/>
      <c r="AC5" s="27">
        <v>50</v>
      </c>
      <c r="AJ5" s="145" t="s">
        <v>49</v>
      </c>
      <c r="AK5" s="145"/>
      <c r="AL5" s="39">
        <v>60</v>
      </c>
      <c r="AM5" s="151" t="s">
        <v>41</v>
      </c>
      <c r="AN5" s="151"/>
      <c r="AO5" s="151"/>
      <c r="AP5" s="151"/>
      <c r="AQ5" s="151"/>
      <c r="AS5" s="142" t="s">
        <v>52</v>
      </c>
      <c r="AT5" s="142"/>
      <c r="AU5" s="39">
        <v>33</v>
      </c>
      <c r="BC5" s="142" t="s">
        <v>52</v>
      </c>
      <c r="BD5" s="142"/>
      <c r="BE5" s="39">
        <v>50</v>
      </c>
      <c r="BK5" s="142" t="s">
        <v>81</v>
      </c>
      <c r="BL5" s="142"/>
      <c r="BM5" s="39">
        <v>20</v>
      </c>
    </row>
    <row r="6" spans="1:67">
      <c r="B6" t="s">
        <v>19</v>
      </c>
      <c r="C6" s="13">
        <v>0</v>
      </c>
      <c r="J6" s="145" t="s">
        <v>27</v>
      </c>
      <c r="K6" s="145"/>
      <c r="L6" s="13">
        <v>400</v>
      </c>
      <c r="T6" s="145" t="s">
        <v>19</v>
      </c>
      <c r="U6" s="145"/>
      <c r="V6" s="28">
        <v>0</v>
      </c>
      <c r="AA6" s="145" t="s">
        <v>19</v>
      </c>
      <c r="AB6" s="145"/>
      <c r="AC6" s="28">
        <v>0</v>
      </c>
      <c r="AJ6" s="145" t="s">
        <v>48</v>
      </c>
      <c r="AK6" s="145"/>
      <c r="AL6" s="35">
        <v>3</v>
      </c>
      <c r="AM6" s="151"/>
      <c r="AN6" s="151"/>
      <c r="AO6" s="151"/>
      <c r="AP6" s="151"/>
      <c r="AQ6" s="151"/>
      <c r="AS6" s="142" t="s">
        <v>55</v>
      </c>
      <c r="AT6" s="142"/>
      <c r="AU6" s="35">
        <v>1</v>
      </c>
      <c r="BC6" s="45"/>
      <c r="BD6" s="46"/>
    </row>
    <row r="7" spans="1:67">
      <c r="B7" t="s">
        <v>20</v>
      </c>
      <c r="C7" s="13">
        <v>90</v>
      </c>
      <c r="J7" s="149" t="s">
        <v>29</v>
      </c>
      <c r="K7" s="149"/>
      <c r="L7" s="149"/>
      <c r="T7" s="145" t="s">
        <v>20</v>
      </c>
      <c r="U7" s="145"/>
      <c r="V7" s="28">
        <v>90</v>
      </c>
      <c r="AA7" s="145" t="s">
        <v>20</v>
      </c>
      <c r="AB7" s="145"/>
      <c r="AC7" s="28">
        <v>100</v>
      </c>
      <c r="AS7" s="142" t="s">
        <v>56</v>
      </c>
      <c r="AT7" s="142"/>
      <c r="AU7" s="15">
        <v>33</v>
      </c>
      <c r="BC7" s="45"/>
      <c r="BD7" s="46"/>
    </row>
    <row r="8" spans="1:67">
      <c r="J8" s="148" t="s">
        <v>28</v>
      </c>
      <c r="K8" s="148"/>
      <c r="L8" s="148"/>
      <c r="AS8" s="142" t="s">
        <v>57</v>
      </c>
      <c r="AT8" s="142"/>
      <c r="AU8" s="15">
        <v>66</v>
      </c>
    </row>
    <row r="9" spans="1:67">
      <c r="J9" s="148"/>
      <c r="K9" s="148"/>
      <c r="L9" s="148"/>
    </row>
    <row r="23" spans="1:68">
      <c r="A23" s="16" t="s">
        <v>26</v>
      </c>
      <c r="B23" s="16"/>
      <c r="C23" s="17"/>
    </row>
    <row r="25" spans="1:68">
      <c r="A25" s="3" t="s">
        <v>11</v>
      </c>
      <c r="B25" s="4"/>
      <c r="C25" s="4"/>
      <c r="D25" s="2"/>
      <c r="E25" s="5"/>
      <c r="F25" s="5"/>
    </row>
    <row r="26" spans="1:68">
      <c r="A26" s="3"/>
      <c r="B26" s="4"/>
      <c r="C26" s="4"/>
      <c r="D26" s="2"/>
      <c r="E26" s="5"/>
      <c r="F26" s="5"/>
    </row>
    <row r="27" spans="1:68">
      <c r="A27" s="2"/>
      <c r="B27" s="6" t="s">
        <v>6</v>
      </c>
      <c r="C27" s="6" t="s">
        <v>5</v>
      </c>
      <c r="D27" s="2"/>
      <c r="E27" s="6" t="s">
        <v>0</v>
      </c>
      <c r="F27" s="6" t="s">
        <v>1</v>
      </c>
    </row>
    <row r="28" spans="1:68">
      <c r="A28" s="3" t="s">
        <v>2</v>
      </c>
      <c r="B28" s="4">
        <f>C6</f>
        <v>0</v>
      </c>
      <c r="C28" s="4">
        <v>0</v>
      </c>
      <c r="D28" s="2"/>
      <c r="E28" s="4">
        <f>50-(50*COS(RADIANS(C30)))</f>
        <v>41.317591116653482</v>
      </c>
      <c r="F28" s="4">
        <f>50*SIN(RADIANS(C30))</f>
        <v>49.240387650610401</v>
      </c>
    </row>
    <row r="29" spans="1:68">
      <c r="A29" s="3" t="s">
        <v>3</v>
      </c>
      <c r="B29" s="4">
        <f>C7</f>
        <v>90</v>
      </c>
      <c r="C29" s="4">
        <v>180</v>
      </c>
      <c r="D29" s="2"/>
      <c r="E29" s="4">
        <f>50-(2*COS(RADIANS(C30+90)))</f>
        <v>51.969615506024418</v>
      </c>
      <c r="F29" s="4">
        <f>2*SIN(RADIANS(C30+90))</f>
        <v>0.34729635533386055</v>
      </c>
      <c r="J29" s="16" t="s">
        <v>26</v>
      </c>
      <c r="K29" s="16"/>
      <c r="L29" s="17"/>
    </row>
    <row r="30" spans="1:68">
      <c r="A30" s="3" t="s">
        <v>4</v>
      </c>
      <c r="B30" s="4">
        <f>C5</f>
        <v>40</v>
      </c>
      <c r="C30" s="4">
        <f>((B30-B28)/(B29-B28))*180</f>
        <v>80</v>
      </c>
      <c r="D30" s="2"/>
      <c r="E30" s="4">
        <f>50-(2*COS(RADIANS(C30-90)))</f>
        <v>48.030384493975582</v>
      </c>
      <c r="F30" s="4">
        <f>2*SIN(RADIANS(C30-90))</f>
        <v>-0.34729635533386066</v>
      </c>
      <c r="AA30" s="16" t="s">
        <v>26</v>
      </c>
      <c r="AB30" s="16"/>
      <c r="AC30" s="17"/>
      <c r="AJ30" s="16" t="s">
        <v>26</v>
      </c>
      <c r="AK30" s="16"/>
      <c r="AL30" s="17"/>
      <c r="AS30" s="16" t="s">
        <v>26</v>
      </c>
      <c r="AT30" s="16"/>
      <c r="AU30" s="17"/>
      <c r="BC30" s="16" t="s">
        <v>26</v>
      </c>
      <c r="BD30" s="16"/>
      <c r="BE30" s="17"/>
      <c r="BL30" s="16" t="s">
        <v>26</v>
      </c>
      <c r="BM30" s="16"/>
      <c r="BN30" s="17"/>
    </row>
    <row r="31" spans="1:68">
      <c r="A31" s="2" t="s">
        <v>7</v>
      </c>
      <c r="B31" s="4">
        <f>((B29-B28)/5)+B28</f>
        <v>18</v>
      </c>
      <c r="C31" s="4"/>
      <c r="D31" s="2"/>
      <c r="E31" s="4">
        <f>E28</f>
        <v>41.317591116653482</v>
      </c>
      <c r="F31" s="4">
        <f>F28</f>
        <v>49.240387650610401</v>
      </c>
      <c r="T31" s="16" t="s">
        <v>26</v>
      </c>
      <c r="U31" s="16"/>
      <c r="V31" s="17"/>
      <c r="BC31" s="49">
        <v>0</v>
      </c>
      <c r="BD31" s="49">
        <v>0</v>
      </c>
    </row>
    <row r="32" spans="1:68" ht="15.75">
      <c r="A32" s="2" t="s">
        <v>8</v>
      </c>
      <c r="B32" s="4">
        <f>((B29-B28)*2/5)+B28</f>
        <v>36</v>
      </c>
      <c r="C32" s="4"/>
      <c r="D32" s="2"/>
      <c r="E32" s="4">
        <v>50</v>
      </c>
      <c r="F32" s="4">
        <v>0</v>
      </c>
      <c r="J32" s="3" t="s">
        <v>17</v>
      </c>
      <c r="K32" s="4"/>
      <c r="L32" s="4"/>
      <c r="M32" s="2"/>
      <c r="N32" s="5"/>
      <c r="O32" s="5"/>
      <c r="AA32" s="3" t="s">
        <v>11</v>
      </c>
      <c r="AB32" s="4"/>
      <c r="AC32" s="4"/>
      <c r="AD32" s="2"/>
      <c r="AE32" s="5"/>
      <c r="AF32" s="5"/>
      <c r="AJ32" s="31" t="s">
        <v>44</v>
      </c>
      <c r="AK32" s="36">
        <v>2.5</v>
      </c>
      <c r="AL32" s="31"/>
      <c r="AM32" s="36"/>
      <c r="AN32" s="31"/>
      <c r="AS32" s="152" t="s">
        <v>61</v>
      </c>
      <c r="AT32" s="152"/>
      <c r="AU32" s="152"/>
      <c r="BC32" s="49">
        <v>0.1</v>
      </c>
      <c r="BD32" s="49">
        <v>0.1</v>
      </c>
      <c r="BF32" s="154" t="s">
        <v>69</v>
      </c>
      <c r="BG32" s="154"/>
      <c r="BL32" s="57" t="s">
        <v>19</v>
      </c>
      <c r="BM32" s="66">
        <v>-10</v>
      </c>
      <c r="BN32" s="57"/>
      <c r="BO32" s="57"/>
      <c r="BP32" s="58"/>
    </row>
    <row r="33" spans="1:68" ht="15.75">
      <c r="A33" s="2" t="s">
        <v>9</v>
      </c>
      <c r="B33" s="4">
        <f>((B29-B28)*3/5) + B28</f>
        <v>54</v>
      </c>
      <c r="C33" s="4"/>
      <c r="D33" s="2"/>
      <c r="E33" s="4"/>
      <c r="F33" s="4"/>
      <c r="J33" s="3"/>
      <c r="K33" s="4"/>
      <c r="L33" s="4"/>
      <c r="M33" s="2"/>
      <c r="N33" s="5"/>
      <c r="O33" s="5"/>
      <c r="T33" s="23" t="s">
        <v>12</v>
      </c>
      <c r="U33" s="24"/>
      <c r="V33" s="24"/>
      <c r="W33" s="25"/>
      <c r="X33" s="26"/>
      <c r="Y33" s="26"/>
      <c r="AA33" s="3"/>
      <c r="AB33" s="4"/>
      <c r="AC33" s="4"/>
      <c r="AD33" s="2"/>
      <c r="AE33" s="5"/>
      <c r="AF33" s="5"/>
      <c r="AJ33" s="31" t="s">
        <v>47</v>
      </c>
      <c r="AK33" s="34">
        <v>5</v>
      </c>
      <c r="AL33" s="37">
        <v>5</v>
      </c>
      <c r="AM33" s="38" t="s">
        <v>45</v>
      </c>
      <c r="AN33" s="38" t="s">
        <v>46</v>
      </c>
      <c r="AS33" s="142" t="s">
        <v>58</v>
      </c>
      <c r="AT33" s="142"/>
      <c r="AV33">
        <f>AU33</f>
        <v>0</v>
      </c>
      <c r="BC33" s="49">
        <v>0.2</v>
      </c>
      <c r="BD33" s="49">
        <v>0.1</v>
      </c>
      <c r="BF33" t="s">
        <v>71</v>
      </c>
      <c r="BG33" s="52">
        <v>8.5</v>
      </c>
      <c r="BL33" s="57" t="s">
        <v>20</v>
      </c>
      <c r="BM33" s="66">
        <v>30</v>
      </c>
      <c r="BN33" s="57"/>
      <c r="BO33" s="57"/>
      <c r="BP33" s="58"/>
    </row>
    <row r="34" spans="1:68" ht="15.75">
      <c r="A34" s="2" t="s">
        <v>10</v>
      </c>
      <c r="B34" s="4">
        <f>((B29-B28)*4/5) + B28</f>
        <v>72</v>
      </c>
      <c r="C34" s="4"/>
      <c r="D34" s="2"/>
      <c r="E34" s="4"/>
      <c r="F34" s="4"/>
      <c r="J34" s="2"/>
      <c r="K34" s="6" t="s">
        <v>6</v>
      </c>
      <c r="L34" s="6"/>
      <c r="M34" s="2"/>
      <c r="N34" s="6" t="s">
        <v>0</v>
      </c>
      <c r="O34" s="6" t="s">
        <v>1</v>
      </c>
      <c r="T34" s="3"/>
      <c r="U34" s="4"/>
      <c r="V34" s="4"/>
      <c r="W34" s="2"/>
      <c r="X34" s="5"/>
      <c r="Y34" s="5"/>
      <c r="AA34" s="2"/>
      <c r="AB34" s="6" t="s">
        <v>6</v>
      </c>
      <c r="AC34" s="6" t="s">
        <v>5</v>
      </c>
      <c r="AD34" s="2"/>
      <c r="AE34" s="6" t="s">
        <v>0</v>
      </c>
      <c r="AF34" s="6" t="s">
        <v>1</v>
      </c>
      <c r="AJ34" s="31">
        <v>230</v>
      </c>
      <c r="AK34" s="33">
        <f t="shared" ref="AK34:AK48" si="0">Radius*COS(RADIANS($AJ34))+5</f>
        <v>3.3930309757836512</v>
      </c>
      <c r="AL34" s="31">
        <v>0</v>
      </c>
      <c r="AM34" s="40">
        <f>AK33</f>
        <v>5</v>
      </c>
      <c r="AN34" s="40">
        <f>AL33</f>
        <v>5</v>
      </c>
      <c r="AS34" s="142" t="s">
        <v>56</v>
      </c>
      <c r="AT34" s="142"/>
      <c r="AU34" s="15">
        <v>33</v>
      </c>
      <c r="AV34">
        <f>AU34</f>
        <v>33</v>
      </c>
      <c r="BC34" s="49">
        <v>0.3</v>
      </c>
      <c r="BD34" s="49">
        <v>0.1</v>
      </c>
      <c r="BF34" s="45" t="s">
        <v>66</v>
      </c>
      <c r="BG34" s="46">
        <v>1</v>
      </c>
      <c r="BH34" s="46"/>
      <c r="BI34" s="46"/>
      <c r="BL34" s="57" t="s">
        <v>82</v>
      </c>
      <c r="BM34" s="59">
        <f>(BM33-BM32)/2</f>
        <v>20</v>
      </c>
      <c r="BO34" s="57"/>
      <c r="BP34" s="58"/>
    </row>
    <row r="35" spans="1:68">
      <c r="J35" s="3" t="s">
        <v>4</v>
      </c>
      <c r="K35" s="7">
        <f>L5</f>
        <v>38</v>
      </c>
      <c r="L35" s="4"/>
      <c r="M35" s="2"/>
      <c r="N35" s="4">
        <f>K35</f>
        <v>38</v>
      </c>
      <c r="O35" s="4">
        <f>K36-K35</f>
        <v>362</v>
      </c>
      <c r="T35" s="2"/>
      <c r="U35" s="6" t="s">
        <v>6</v>
      </c>
      <c r="V35" s="6" t="s">
        <v>5</v>
      </c>
      <c r="W35" s="2"/>
      <c r="X35" s="6" t="s">
        <v>0</v>
      </c>
      <c r="Y35" s="6" t="s">
        <v>1</v>
      </c>
      <c r="AA35" s="3" t="s">
        <v>2</v>
      </c>
      <c r="AB35" s="4">
        <f>AC6</f>
        <v>0</v>
      </c>
      <c r="AC35" s="4">
        <v>0</v>
      </c>
      <c r="AD35" s="2"/>
      <c r="AE35" s="4">
        <f>50-(50*COS(RADIANS(AC37)))</f>
        <v>50</v>
      </c>
      <c r="AF35" s="4">
        <f>50*SIN(RADIANS(AC37))</f>
        <v>50</v>
      </c>
      <c r="AJ35" s="31">
        <v>225</v>
      </c>
      <c r="AK35" s="33">
        <f t="shared" si="0"/>
        <v>3.2322330470336307</v>
      </c>
      <c r="AL35" s="31">
        <v>5</v>
      </c>
      <c r="AM35" s="32">
        <f>$AL$6*COS(RADIANS(MAX(AJ34:AJ48)-(ABS(MIN(AJ34:AJ48)-MAX(AJ34:AJ48))/ABS(MIN(AL34:AL48)-MAX(AL34:AL48)))*$AL$5))+AK33</f>
        <v>6.3686319720594886</v>
      </c>
      <c r="AN35" s="32">
        <f>$AL$6*SIN(RADIANS(MAX(AJ34:AJ48)-(ABS(MIN(AJ34:AJ48)-MAX(AJ34:AJ48))/ABS(MIN(AL34:AL48)-MAX(AL34:AL48)))*$AL$5))+$AL$33</f>
        <v>7.6696154264344063</v>
      </c>
      <c r="AS35" s="142" t="s">
        <v>59</v>
      </c>
      <c r="AT35" s="142"/>
      <c r="AU35" s="15">
        <v>55</v>
      </c>
      <c r="AV35">
        <f>AU35-AU34</f>
        <v>22</v>
      </c>
      <c r="BC35" s="49">
        <v>0.4</v>
      </c>
      <c r="BD35" s="49">
        <v>0.1</v>
      </c>
      <c r="BF35" s="45" t="s">
        <v>67</v>
      </c>
      <c r="BG35" s="46">
        <f>BE5/100</f>
        <v>0.5</v>
      </c>
      <c r="BH35" s="46"/>
      <c r="BI35" s="46"/>
      <c r="BO35" s="57"/>
      <c r="BP35" s="58"/>
    </row>
    <row r="36" spans="1:68">
      <c r="J36" s="3" t="s">
        <v>3</v>
      </c>
      <c r="K36" s="7">
        <f>L6</f>
        <v>400</v>
      </c>
      <c r="L36" s="4"/>
      <c r="M36" s="2"/>
      <c r="N36" s="2"/>
      <c r="O36" s="2"/>
      <c r="T36" s="3" t="s">
        <v>2</v>
      </c>
      <c r="U36" s="4">
        <f>V6</f>
        <v>0</v>
      </c>
      <c r="V36" s="4">
        <v>0</v>
      </c>
      <c r="W36" s="2"/>
      <c r="X36" s="4">
        <f>50-(50*COS(RADIANS(V38)))</f>
        <v>58.682408883346511</v>
      </c>
      <c r="Y36" s="4">
        <f>50*SIN(RADIANS(V38))</f>
        <v>49.240387650610401</v>
      </c>
      <c r="AA36" s="3" t="s">
        <v>3</v>
      </c>
      <c r="AB36" s="4">
        <f>AC7</f>
        <v>100</v>
      </c>
      <c r="AC36" s="4">
        <v>180</v>
      </c>
      <c r="AD36" s="2"/>
      <c r="AE36" s="4">
        <f>50-(2*COS(RADIANS(AC37+90)))</f>
        <v>52</v>
      </c>
      <c r="AF36" s="4">
        <f>2*SIN(RADIANS(AC37+90))</f>
        <v>2.45029690981724E-16</v>
      </c>
      <c r="AJ36" s="31">
        <v>210</v>
      </c>
      <c r="AK36" s="33">
        <f t="shared" si="0"/>
        <v>2.8349364905389036</v>
      </c>
      <c r="AL36" s="31">
        <v>10</v>
      </c>
      <c r="AM36" s="31"/>
      <c r="AN36" s="31"/>
      <c r="AS36" s="142" t="s">
        <v>60</v>
      </c>
      <c r="AT36" s="142"/>
      <c r="AV36">
        <f>100-AU35</f>
        <v>45</v>
      </c>
      <c r="BC36" s="49">
        <v>0.5</v>
      </c>
      <c r="BD36" s="49">
        <v>0.1</v>
      </c>
      <c r="BF36" s="47" t="s">
        <v>68</v>
      </c>
      <c r="BG36" s="48">
        <f>(BG34-BG35)*PI()</f>
        <v>1.5707963267948966</v>
      </c>
      <c r="BH36" s="48"/>
      <c r="BI36" s="48"/>
      <c r="BL36" s="56"/>
      <c r="BM36" s="60" t="s">
        <v>0</v>
      </c>
      <c r="BN36" s="60" t="s">
        <v>1</v>
      </c>
      <c r="BO36" s="61"/>
      <c r="BP36" s="58"/>
    </row>
    <row r="37" spans="1:68">
      <c r="J37" s="2" t="s">
        <v>18</v>
      </c>
      <c r="K37" s="8">
        <f>K35/K36</f>
        <v>9.5000000000000001E-2</v>
      </c>
      <c r="L37" s="4"/>
      <c r="M37" s="2"/>
      <c r="N37" s="2"/>
      <c r="O37" s="2"/>
      <c r="T37" s="3" t="s">
        <v>3</v>
      </c>
      <c r="U37" s="4">
        <f>V7</f>
        <v>90</v>
      </c>
      <c r="V37" s="4">
        <v>180</v>
      </c>
      <c r="W37" s="2"/>
      <c r="X37" s="4">
        <f>50-(2*COS(RADIANS(V38+90)))</f>
        <v>51.969615506024418</v>
      </c>
      <c r="Y37" s="4">
        <f>2*SIN(RADIANS(V38+90))</f>
        <v>-0.34729635533386094</v>
      </c>
      <c r="AA37" s="3" t="s">
        <v>4</v>
      </c>
      <c r="AB37" s="4">
        <f>AC5</f>
        <v>50</v>
      </c>
      <c r="AC37" s="4">
        <f>((AB37-AB35)/(AB36-AB35))*180</f>
        <v>90</v>
      </c>
      <c r="AD37" s="2"/>
      <c r="AE37" s="4">
        <f>50-(2*COS(RADIANS(AC37-90)))</f>
        <v>48</v>
      </c>
      <c r="AF37" s="4">
        <f>2*SIN(RADIANS(AC37-90))</f>
        <v>0</v>
      </c>
      <c r="AJ37" s="31">
        <v>195</v>
      </c>
      <c r="AK37" s="33">
        <f t="shared" si="0"/>
        <v>2.5851854342773293</v>
      </c>
      <c r="AL37" s="31">
        <v>15</v>
      </c>
      <c r="AM37" s="31"/>
      <c r="AN37" s="31"/>
      <c r="AS37" s="142" t="s">
        <v>54</v>
      </c>
      <c r="AT37" s="142"/>
      <c r="AV37">
        <v>100</v>
      </c>
      <c r="BC37" s="49">
        <v>0.6</v>
      </c>
      <c r="BD37" s="49">
        <v>0.1</v>
      </c>
      <c r="BL37" s="62" t="s">
        <v>6</v>
      </c>
      <c r="BM37" s="60">
        <v>0</v>
      </c>
      <c r="BN37" s="60">
        <v>0</v>
      </c>
      <c r="BO37" s="63" t="s">
        <v>76</v>
      </c>
      <c r="BP37" s="62" t="s">
        <v>68</v>
      </c>
    </row>
    <row r="38" spans="1:68">
      <c r="J38" s="2"/>
      <c r="K38" s="4"/>
      <c r="L38" s="4"/>
      <c r="M38" s="2"/>
      <c r="N38" s="4"/>
      <c r="O38" s="4"/>
      <c r="T38" s="3" t="s">
        <v>4</v>
      </c>
      <c r="U38" s="4">
        <f>V5</f>
        <v>50</v>
      </c>
      <c r="V38" s="4">
        <f>((U38-U36)/(U37-U36))*180</f>
        <v>100</v>
      </c>
      <c r="W38" s="2"/>
      <c r="X38" s="4">
        <f>50-(2*COS(RADIANS(V38-90)))</f>
        <v>48.030384493975582</v>
      </c>
      <c r="Y38" s="4">
        <f>2*SIN(RADIANS(V38-90))</f>
        <v>0.34729635533386066</v>
      </c>
      <c r="AA38" s="2"/>
      <c r="AB38" s="4"/>
      <c r="AC38" s="4"/>
      <c r="AD38" s="2"/>
      <c r="AE38" s="4">
        <f>AE35</f>
        <v>50</v>
      </c>
      <c r="AF38" s="4">
        <f>AF35</f>
        <v>50</v>
      </c>
      <c r="AJ38" s="31">
        <v>180</v>
      </c>
      <c r="AK38" s="33">
        <f t="shared" si="0"/>
        <v>2.5</v>
      </c>
      <c r="AL38" s="31">
        <v>20</v>
      </c>
      <c r="AM38" s="31"/>
      <c r="AN38" s="31"/>
      <c r="BC38" s="49">
        <v>0.7</v>
      </c>
      <c r="BD38" s="49">
        <v>0.1</v>
      </c>
      <c r="BF38" s="153" t="s">
        <v>70</v>
      </c>
      <c r="BG38" s="153"/>
      <c r="BH38" s="53"/>
      <c r="BI38" s="53"/>
      <c r="BL38" s="64">
        <f>BM5</f>
        <v>20</v>
      </c>
      <c r="BM38" s="67">
        <f>(BM44*COS(BP38*PI()/180))</f>
        <v>3.1819805153394642</v>
      </c>
      <c r="BN38" s="68">
        <f>(BM44*SIN(BP38*PI()/180))</f>
        <v>3.1819805153394638</v>
      </c>
      <c r="BO38" s="63" t="s">
        <v>77</v>
      </c>
      <c r="BP38" s="62">
        <f>IF(BM5*BM46+BM45&lt;0,-5,BM5*BM46+BM45)</f>
        <v>45</v>
      </c>
    </row>
    <row r="39" spans="1:68">
      <c r="J39" s="3" t="s">
        <v>14</v>
      </c>
      <c r="K39" s="4"/>
      <c r="L39" s="4"/>
      <c r="M39" s="2"/>
      <c r="N39" s="4"/>
      <c r="O39" s="4"/>
      <c r="T39" s="2" t="s">
        <v>7</v>
      </c>
      <c r="U39" s="4">
        <f>((U37-U36)/5)+U36</f>
        <v>18</v>
      </c>
      <c r="V39" s="4"/>
      <c r="W39" s="2"/>
      <c r="X39" s="4">
        <f>X36</f>
        <v>58.682408883346511</v>
      </c>
      <c r="Y39" s="4">
        <f>Y36</f>
        <v>49.240387650610401</v>
      </c>
      <c r="AA39" s="2"/>
      <c r="AB39" s="4"/>
      <c r="AC39" s="4"/>
      <c r="AD39" s="2"/>
      <c r="AE39" s="4">
        <v>50</v>
      </c>
      <c r="AF39" s="4">
        <v>0</v>
      </c>
      <c r="AJ39" s="31">
        <v>165</v>
      </c>
      <c r="AK39" s="33">
        <f t="shared" si="0"/>
        <v>2.5851854342773297</v>
      </c>
      <c r="AL39" s="31">
        <v>25</v>
      </c>
      <c r="AM39" s="31"/>
      <c r="AN39" s="31"/>
      <c r="AS39" s="152" t="s">
        <v>72</v>
      </c>
      <c r="AT39" s="152"/>
      <c r="AU39" s="152"/>
      <c r="BC39" s="49">
        <v>0.8</v>
      </c>
      <c r="BD39" s="49">
        <v>0.1</v>
      </c>
      <c r="BF39" s="50" t="s">
        <v>0</v>
      </c>
      <c r="BG39" s="50" t="s">
        <v>1</v>
      </c>
      <c r="BH39" s="54"/>
      <c r="BI39" s="54"/>
      <c r="BL39" s="56"/>
      <c r="BM39" s="65"/>
      <c r="BN39" s="60"/>
      <c r="BO39" s="63"/>
      <c r="BP39" s="58"/>
    </row>
    <row r="40" spans="1:68">
      <c r="J40" s="3"/>
      <c r="K40" s="4"/>
      <c r="L40" s="4"/>
      <c r="M40" s="2"/>
      <c r="N40" s="4"/>
      <c r="O40" s="4"/>
      <c r="T40" s="2" t="s">
        <v>8</v>
      </c>
      <c r="U40" s="4">
        <f>((U37-U36)*2/5)+U36</f>
        <v>36</v>
      </c>
      <c r="V40" s="4"/>
      <c r="W40" s="2"/>
      <c r="X40" s="4">
        <v>50</v>
      </c>
      <c r="Y40" s="4">
        <v>0</v>
      </c>
      <c r="AA40" s="2"/>
      <c r="AB40" s="4"/>
      <c r="AC40" s="4"/>
      <c r="AD40" s="2"/>
      <c r="AE40" s="4"/>
      <c r="AF40" s="4"/>
      <c r="AJ40" s="31">
        <v>150</v>
      </c>
      <c r="AK40" s="33">
        <f t="shared" si="0"/>
        <v>2.8349364905389032</v>
      </c>
      <c r="AL40" s="31">
        <v>30</v>
      </c>
      <c r="AM40" s="31"/>
      <c r="AN40" s="31"/>
      <c r="AS40" s="142" t="str">
        <f>AS5</f>
        <v>Valor Actual (DE 0 A 100):</v>
      </c>
      <c r="AT40" s="142"/>
      <c r="AU40" s="43">
        <f>AU5</f>
        <v>33</v>
      </c>
      <c r="BC40" s="49">
        <v>0.9</v>
      </c>
      <c r="BD40" s="49">
        <v>0.1</v>
      </c>
      <c r="BF40" s="50">
        <v>0</v>
      </c>
      <c r="BG40" s="50">
        <v>0</v>
      </c>
      <c r="BH40" s="54"/>
      <c r="BI40" s="54"/>
      <c r="BL40" s="56"/>
      <c r="BM40" s="65">
        <f>(BM44*COS((BM45)*PI()/180))</f>
        <v>-3.1819805153394638</v>
      </c>
      <c r="BN40" s="60">
        <f>(BM44*SIN(BM45*PI()/180))</f>
        <v>3.1819805153394642</v>
      </c>
      <c r="BO40" s="63" t="s">
        <v>78</v>
      </c>
      <c r="BP40" s="58"/>
    </row>
    <row r="41" spans="1:68">
      <c r="J41" s="3" t="s">
        <v>15</v>
      </c>
      <c r="K41" s="4"/>
      <c r="L41" s="4"/>
      <c r="M41" s="2"/>
      <c r="N41" s="4"/>
      <c r="O41" s="4"/>
      <c r="T41" s="2" t="s">
        <v>9</v>
      </c>
      <c r="U41" s="4">
        <f>((U37-U36)*3/5) + U36</f>
        <v>54</v>
      </c>
      <c r="V41" s="4"/>
      <c r="W41" s="2"/>
      <c r="X41" s="4"/>
      <c r="Y41" s="4"/>
      <c r="AA41" s="2"/>
      <c r="AB41" s="4"/>
      <c r="AC41" s="4"/>
      <c r="AD41" s="2"/>
      <c r="AE41" s="4"/>
      <c r="AF41" s="4"/>
      <c r="AJ41" s="31">
        <v>135</v>
      </c>
      <c r="AK41" s="33">
        <f t="shared" si="0"/>
        <v>3.2322330470336311</v>
      </c>
      <c r="AL41" s="31">
        <v>35</v>
      </c>
      <c r="AM41" s="31"/>
      <c r="AN41" s="31"/>
      <c r="AS41" s="142" t="s">
        <v>74</v>
      </c>
      <c r="AT41" s="142"/>
      <c r="AU41" s="44">
        <v>1</v>
      </c>
      <c r="BC41" s="49">
        <v>1</v>
      </c>
      <c r="BD41" s="49">
        <v>0.1</v>
      </c>
      <c r="BF41" s="51">
        <f>BG33*COS(BG36)</f>
        <v>5.206880933361635E-16</v>
      </c>
      <c r="BG41" s="51">
        <f>BG33*SIN(BG36)</f>
        <v>8.5</v>
      </c>
      <c r="BH41" s="55"/>
      <c r="BI41" s="55"/>
      <c r="BL41" s="56"/>
      <c r="BM41" s="65"/>
      <c r="BN41" s="60"/>
      <c r="BO41" s="63"/>
      <c r="BP41" s="58"/>
    </row>
    <row r="42" spans="1:68">
      <c r="T42" s="2" t="s">
        <v>10</v>
      </c>
      <c r="U42" s="4">
        <f>((U37-U36)*4/5) + U36</f>
        <v>72</v>
      </c>
      <c r="V42" s="4"/>
      <c r="W42" s="2"/>
      <c r="X42" s="4"/>
      <c r="Y42" s="4"/>
      <c r="AJ42" s="31">
        <v>120</v>
      </c>
      <c r="AK42" s="33">
        <f t="shared" si="0"/>
        <v>3.7500000000000004</v>
      </c>
      <c r="AL42" s="31">
        <v>40</v>
      </c>
      <c r="AM42" s="31"/>
      <c r="AN42" s="31"/>
      <c r="AS42" s="142" t="s">
        <v>73</v>
      </c>
      <c r="AT42" s="142"/>
      <c r="AU42" s="43">
        <f>200-SUM(AU40:AU41)</f>
        <v>166</v>
      </c>
      <c r="BC42" s="49"/>
      <c r="BD42" s="49">
        <v>1</v>
      </c>
      <c r="BL42" s="56"/>
      <c r="BM42" s="65"/>
      <c r="BN42" s="60"/>
      <c r="BO42" s="63"/>
      <c r="BP42" s="58"/>
    </row>
    <row r="43" spans="1:68">
      <c r="AJ43" s="31">
        <v>105</v>
      </c>
      <c r="AK43" s="33">
        <f t="shared" si="0"/>
        <v>4.3529523872436977</v>
      </c>
      <c r="AL43" s="31">
        <v>45</v>
      </c>
      <c r="AM43" s="31"/>
      <c r="AN43" s="31"/>
    </row>
    <row r="44" spans="1:68">
      <c r="AJ44" s="31">
        <v>90</v>
      </c>
      <c r="AK44" s="33">
        <f t="shared" si="0"/>
        <v>5</v>
      </c>
      <c r="AL44" s="31">
        <v>50</v>
      </c>
      <c r="AM44" s="31"/>
      <c r="AN44" s="31"/>
      <c r="BC44" s="152"/>
      <c r="BD44" s="152"/>
      <c r="BE44" s="152"/>
      <c r="BM44" s="63">
        <v>4.5</v>
      </c>
      <c r="BN44" s="63" t="s">
        <v>44</v>
      </c>
    </row>
    <row r="45" spans="1:68">
      <c r="AJ45" s="31">
        <v>75</v>
      </c>
      <c r="AK45" s="33">
        <f t="shared" si="0"/>
        <v>5.6470476127563014</v>
      </c>
      <c r="AL45" s="31">
        <v>55</v>
      </c>
      <c r="AM45" s="31"/>
      <c r="AN45" s="31"/>
      <c r="BM45" s="63">
        <f>-BM33*180/(BM32-BM33)</f>
        <v>135</v>
      </c>
      <c r="BN45" s="63" t="s">
        <v>79</v>
      </c>
    </row>
    <row r="46" spans="1:68">
      <c r="AJ46" s="31">
        <v>60</v>
      </c>
      <c r="AK46" s="33">
        <f t="shared" si="0"/>
        <v>6.25</v>
      </c>
      <c r="AL46" s="31">
        <v>60</v>
      </c>
      <c r="AM46" s="31"/>
      <c r="AN46" s="31"/>
      <c r="BL46" s="56"/>
      <c r="BM46" s="63">
        <f>180/(BM32-BM33)</f>
        <v>-4.5</v>
      </c>
      <c r="BN46" s="63" t="s">
        <v>80</v>
      </c>
      <c r="BP46" s="58"/>
    </row>
    <row r="47" spans="1:68">
      <c r="AJ47" s="31">
        <v>45</v>
      </c>
      <c r="AK47" s="33">
        <f t="shared" si="0"/>
        <v>6.7677669529663689</v>
      </c>
      <c r="AL47" s="31">
        <v>65</v>
      </c>
      <c r="AM47" s="31"/>
      <c r="AN47" s="31"/>
      <c r="AT47" s="42"/>
      <c r="BL47" s="56"/>
      <c r="BP47" s="58"/>
    </row>
    <row r="48" spans="1:68">
      <c r="AJ48" s="31">
        <v>35</v>
      </c>
      <c r="AK48" s="33">
        <f t="shared" si="0"/>
        <v>7.0478801107224793</v>
      </c>
      <c r="AL48" s="31">
        <v>70</v>
      </c>
      <c r="AM48" s="31"/>
      <c r="AN48" s="31"/>
      <c r="BL48" s="56"/>
      <c r="BP48" s="58"/>
    </row>
    <row r="54" spans="45:47">
      <c r="AS54" s="142" t="s">
        <v>53</v>
      </c>
      <c r="AT54" s="142"/>
      <c r="AU54" s="41">
        <v>180</v>
      </c>
    </row>
  </sheetData>
  <mergeCells count="51">
    <mergeCell ref="BC44:BE44"/>
    <mergeCell ref="BF38:BG38"/>
    <mergeCell ref="BF32:BG32"/>
    <mergeCell ref="AS40:AT40"/>
    <mergeCell ref="AS41:AT41"/>
    <mergeCell ref="AS42:AT42"/>
    <mergeCell ref="AS54:AT54"/>
    <mergeCell ref="AM5:AQ6"/>
    <mergeCell ref="AS5:AT5"/>
    <mergeCell ref="AS6:AT6"/>
    <mergeCell ref="AS7:AT7"/>
    <mergeCell ref="AS8:AT8"/>
    <mergeCell ref="AS33:AT33"/>
    <mergeCell ref="AS34:AT34"/>
    <mergeCell ref="AS35:AT35"/>
    <mergeCell ref="AS36:AT36"/>
    <mergeCell ref="AS37:AT37"/>
    <mergeCell ref="AS32:AU32"/>
    <mergeCell ref="AS39:AU39"/>
    <mergeCell ref="C1:E2"/>
    <mergeCell ref="L1:N2"/>
    <mergeCell ref="V1:X2"/>
    <mergeCell ref="T4:U4"/>
    <mergeCell ref="A4:B4"/>
    <mergeCell ref="J4:K4"/>
    <mergeCell ref="AJ6:AK6"/>
    <mergeCell ref="J8:L9"/>
    <mergeCell ref="J5:K5"/>
    <mergeCell ref="J6:K6"/>
    <mergeCell ref="J7:L7"/>
    <mergeCell ref="T6:U6"/>
    <mergeCell ref="T7:U7"/>
    <mergeCell ref="T5:U5"/>
    <mergeCell ref="AA5:AB5"/>
    <mergeCell ref="AA6:AB6"/>
    <mergeCell ref="AA7:AB7"/>
    <mergeCell ref="BM1:BO2"/>
    <mergeCell ref="BK4:BL4"/>
    <mergeCell ref="BK5:BL5"/>
    <mergeCell ref="AC1:AE2"/>
    <mergeCell ref="AA4:AB4"/>
    <mergeCell ref="AJ4:AK4"/>
    <mergeCell ref="AJ5:AK5"/>
    <mergeCell ref="AM3:AQ4"/>
    <mergeCell ref="AO1:AQ2"/>
    <mergeCell ref="AU1:AW2"/>
    <mergeCell ref="AS4:AT4"/>
    <mergeCell ref="AL1:AN2"/>
    <mergeCell ref="BE1:BG2"/>
    <mergeCell ref="BC4:BD4"/>
    <mergeCell ref="BC5:BD5"/>
  </mergeCells>
  <hyperlinks>
    <hyperlink ref="C1" r:id="rId1"/>
    <hyperlink ref="V1" r:id="rId2"/>
    <hyperlink ref="AC1" r:id="rId3"/>
    <hyperlink ref="L1" r:id="rId4"/>
    <hyperlink ref="AL1" r:id="rId5"/>
    <hyperlink ref="AU1" r:id="rId6" display="http://exceldashboardschool.com/excel-kpi-dashboard/excel-kpi-dashboard-gauge/"/>
    <hyperlink ref="AU1:AW2" r:id="rId7" display="Created by Pointy Haired Dilbert - http://chandoo.org/wp     "/>
    <hyperlink ref="BE1" r:id="rId8"/>
    <hyperlink ref="BE1:BG2" r:id="rId9" display="Created by Pointy Haired Dilbert - http://chandoo.org/wp     "/>
    <hyperlink ref="BM1" r:id="rId10"/>
    <hyperlink ref="BM1:BO2" r:id="rId11" display="Created by Pointy Haired Dilbert - http://chandoo.org/wp     "/>
  </hyperlinks>
  <pageMargins left="0.7" right="0.7" top="0.75" bottom="0.75" header="0.3" footer="0.3"/>
  <pageSetup paperSize="9" orientation="portrait" r:id="rId12"/>
  <drawing r:id="rId13"/>
  <legacyDrawing r:id="rId14"/>
  <controls>
    <mc:AlternateContent xmlns:mc="http://schemas.openxmlformats.org/markup-compatibility/2006">
      <mc:Choice Requires="x14">
        <control shapeId="8195" r:id="rId15" name="ScrollBar1">
          <controlPr defaultSize="0" autoLine="0" linkedCell="L5" r:id="rId16">
            <anchor moveWithCells="1">
              <from>
                <xdr:col>12</xdr:col>
                <xdr:colOff>28575</xdr:colOff>
                <xdr:row>3</xdr:row>
                <xdr:rowOff>180975</xdr:rowOff>
              </from>
              <to>
                <xdr:col>14</xdr:col>
                <xdr:colOff>28575</xdr:colOff>
                <xdr:row>5</xdr:row>
                <xdr:rowOff>9525</xdr:rowOff>
              </to>
            </anchor>
          </controlPr>
        </control>
      </mc:Choice>
      <mc:Fallback>
        <control shapeId="8195" r:id="rId15" name="ScrollBar1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zoomScale="70" zoomScaleNormal="70" workbookViewId="0">
      <selection sqref="A1:D1"/>
    </sheetView>
  </sheetViews>
  <sheetFormatPr baseColWidth="10" defaultColWidth="9.140625" defaultRowHeight="15"/>
  <cols>
    <col min="1" max="1" width="9.140625" style="102"/>
    <col min="2" max="15" width="9.140625" style="103"/>
    <col min="16" max="16384" width="9.140625" style="102"/>
  </cols>
  <sheetData>
    <row r="1" spans="1:2">
      <c r="A1" s="109" t="s">
        <v>109</v>
      </c>
      <c r="B1" s="83" t="s">
        <v>110</v>
      </c>
    </row>
    <row r="2" spans="1:2">
      <c r="A2" s="1" t="s">
        <v>130</v>
      </c>
    </row>
    <row r="29" spans="3:13">
      <c r="C29" s="163" t="s">
        <v>129</v>
      </c>
      <c r="D29" s="163"/>
      <c r="F29" s="163" t="s">
        <v>128</v>
      </c>
      <c r="G29" s="163"/>
      <c r="I29" s="163" t="s">
        <v>127</v>
      </c>
      <c r="J29" s="163"/>
      <c r="L29" s="163" t="s">
        <v>126</v>
      </c>
      <c r="M29" s="163"/>
    </row>
    <row r="30" spans="3:13">
      <c r="C30" s="102"/>
      <c r="D30" s="102"/>
      <c r="F30" s="102"/>
      <c r="G30" s="102"/>
      <c r="I30" s="102"/>
      <c r="J30" s="102"/>
      <c r="L30" s="102"/>
      <c r="M30" s="102"/>
    </row>
    <row r="31" spans="3:13">
      <c r="C31" s="162" t="str">
        <f>C29&amp;" -  "&amp;ROUND(D32*100,2)&amp;"%"</f>
        <v>Campaign 1 -  30%</v>
      </c>
      <c r="D31" s="162"/>
      <c r="F31" s="162" t="str">
        <f>F29&amp;" -  "&amp;ROUND(G32*100,2)&amp;"%"</f>
        <v>Campaign 2 -  74%</v>
      </c>
      <c r="G31" s="162"/>
      <c r="I31" s="162" t="str">
        <f>I29&amp;" -  "&amp;ROUND(J32*100,2)&amp;"%"</f>
        <v>Campaign 3 -  60%</v>
      </c>
      <c r="J31" s="162"/>
      <c r="L31" s="162" t="str">
        <f>L29&amp;" -  "&amp;ROUND(M32*100,2)&amp;"%"</f>
        <v>Campaign 4 -  85%</v>
      </c>
      <c r="M31" s="162"/>
    </row>
    <row r="32" spans="3:13">
      <c r="C32" s="107" t="s">
        <v>125</v>
      </c>
      <c r="D32" s="106">
        <v>0.3</v>
      </c>
      <c r="F32" s="107" t="s">
        <v>125</v>
      </c>
      <c r="G32" s="106">
        <v>0.74</v>
      </c>
      <c r="I32" s="107" t="s">
        <v>125</v>
      </c>
      <c r="J32" s="106">
        <v>0.6</v>
      </c>
      <c r="L32" s="107" t="s">
        <v>125</v>
      </c>
      <c r="M32" s="106">
        <v>0.85</v>
      </c>
    </row>
    <row r="33" spans="3:13">
      <c r="C33" s="105" t="s">
        <v>124</v>
      </c>
      <c r="D33" s="104">
        <v>0.02</v>
      </c>
      <c r="F33" s="105" t="s">
        <v>124</v>
      </c>
      <c r="G33" s="104">
        <v>0.02</v>
      </c>
      <c r="I33" s="105" t="s">
        <v>124</v>
      </c>
      <c r="J33" s="104">
        <v>0.02</v>
      </c>
      <c r="L33" s="105" t="s">
        <v>124</v>
      </c>
      <c r="M33" s="104">
        <v>0.02</v>
      </c>
    </row>
    <row r="34" spans="3:13">
      <c r="C34" s="105" t="s">
        <v>123</v>
      </c>
      <c r="D34" s="104">
        <f>1.36-(D33+D32)</f>
        <v>1.04</v>
      </c>
      <c r="F34" s="105" t="s">
        <v>123</v>
      </c>
      <c r="G34" s="104">
        <f>1.36-(G33+G32)</f>
        <v>0.60000000000000009</v>
      </c>
      <c r="I34" s="105" t="s">
        <v>123</v>
      </c>
      <c r="J34" s="104">
        <f>1.36-(J33+J32)</f>
        <v>0.7400000000000001</v>
      </c>
      <c r="L34" s="105" t="s">
        <v>123</v>
      </c>
      <c r="M34" s="104">
        <f>1.36-(M33+M32)</f>
        <v>0.4900000000000001</v>
      </c>
    </row>
  </sheetData>
  <mergeCells count="8">
    <mergeCell ref="I31:J31"/>
    <mergeCell ref="L29:M29"/>
    <mergeCell ref="L31:M31"/>
    <mergeCell ref="C31:D31"/>
    <mergeCell ref="C29:D29"/>
    <mergeCell ref="F29:G29"/>
    <mergeCell ref="F31:G31"/>
    <mergeCell ref="I29:J29"/>
  </mergeCells>
  <hyperlinks>
    <hyperlink ref="A2" r:id="rId1"/>
  </hyperlinks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1"/>
  <sheetViews>
    <sheetView topLeftCell="B1" zoomScaleNormal="100" workbookViewId="0">
      <selection activeCell="L28" sqref="L28"/>
    </sheetView>
  </sheetViews>
  <sheetFormatPr baseColWidth="10" defaultColWidth="0" defaultRowHeight="15" zeroHeight="1"/>
  <cols>
    <col min="1" max="1" width="9.140625" style="102" hidden="1" customWidth="1"/>
    <col min="2" max="2" width="4.42578125" style="102" customWidth="1"/>
    <col min="3" max="3" width="14.140625" style="102" customWidth="1"/>
    <col min="4" max="4" width="10.7109375" style="102" customWidth="1"/>
    <col min="5" max="5" width="10.42578125" style="102" customWidth="1"/>
    <col min="6" max="6" width="2" style="102" customWidth="1"/>
    <col min="7" max="7" width="21.42578125" style="102" customWidth="1"/>
    <col min="8" max="8" width="10.85546875" style="102" customWidth="1"/>
    <col min="9" max="11" width="0.85546875" style="102" customWidth="1"/>
    <col min="12" max="12" width="11.42578125" style="102" customWidth="1"/>
    <col min="13" max="13" width="11.85546875" style="102" customWidth="1"/>
    <col min="14" max="14" width="7.85546875" style="102" customWidth="1"/>
    <col min="15" max="15" width="8.42578125" style="102" customWidth="1"/>
    <col min="16" max="16" width="5.42578125" style="102" bestFit="1" customWidth="1"/>
    <col min="17" max="17" width="2.7109375" style="102" customWidth="1"/>
    <col min="18" max="18" width="2.140625" style="102" customWidth="1"/>
    <col min="19" max="19" width="4.7109375" style="102" customWidth="1"/>
    <col min="20" max="20" width="4.42578125" style="102" customWidth="1"/>
    <col min="21" max="25" width="0" style="102" hidden="1" customWidth="1"/>
    <col min="26" max="16384" width="9.140625" style="102" hidden="1"/>
  </cols>
  <sheetData>
    <row r="1" spans="2:20"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</row>
    <row r="2" spans="2:20" ht="17.25" customHeight="1">
      <c r="B2" s="111"/>
      <c r="C2" s="139"/>
      <c r="D2" s="139"/>
      <c r="E2" s="139"/>
      <c r="F2" s="111"/>
      <c r="G2" s="139"/>
      <c r="H2" s="139"/>
      <c r="I2" s="116"/>
      <c r="J2" s="116"/>
      <c r="K2" s="111"/>
      <c r="L2" s="138"/>
      <c r="M2" s="138"/>
      <c r="N2" s="138"/>
      <c r="O2" s="138"/>
      <c r="P2" s="138"/>
      <c r="Q2" s="138"/>
      <c r="R2" s="111"/>
      <c r="S2" s="111"/>
      <c r="T2" s="111"/>
    </row>
    <row r="3" spans="2:20" ht="15" customHeight="1">
      <c r="B3" s="111"/>
      <c r="C3" s="164" t="s">
        <v>156</v>
      </c>
      <c r="D3" s="164"/>
      <c r="E3" s="164"/>
      <c r="F3" s="111"/>
      <c r="G3" s="164" t="s">
        <v>155</v>
      </c>
      <c r="H3" s="164"/>
      <c r="I3" s="116"/>
      <c r="J3" s="116"/>
      <c r="K3" s="116"/>
      <c r="L3" s="111"/>
      <c r="M3" s="111"/>
      <c r="N3" s="111"/>
      <c r="O3" s="111"/>
      <c r="P3" s="111"/>
      <c r="Q3" s="111"/>
      <c r="R3" s="111"/>
      <c r="S3" s="111"/>
      <c r="T3" s="111"/>
    </row>
    <row r="4" spans="2:20" ht="14.25" customHeight="1" thickBot="1">
      <c r="B4" s="111"/>
      <c r="C4" s="137" t="s">
        <v>154</v>
      </c>
      <c r="D4" s="136" t="s">
        <v>4</v>
      </c>
      <c r="E4" s="136" t="s">
        <v>151</v>
      </c>
      <c r="F4" s="111"/>
      <c r="G4" s="133" t="s">
        <v>153</v>
      </c>
      <c r="H4" s="135" t="str">
        <f>$L$7</f>
        <v>Lewis Henderson</v>
      </c>
      <c r="I4" s="116"/>
      <c r="J4" s="116"/>
      <c r="K4" s="116"/>
      <c r="L4" s="115"/>
      <c r="M4" s="115"/>
      <c r="N4" s="115"/>
      <c r="O4" s="115"/>
      <c r="P4" s="115"/>
      <c r="Q4" s="115"/>
      <c r="R4" s="115"/>
      <c r="S4" s="111"/>
      <c r="T4" s="111"/>
    </row>
    <row r="5" spans="2:20">
      <c r="B5" s="111"/>
      <c r="C5" s="126" t="s">
        <v>152</v>
      </c>
      <c r="D5" s="125">
        <v>84</v>
      </c>
      <c r="E5" s="125">
        <v>840</v>
      </c>
      <c r="F5" s="111"/>
      <c r="G5" s="133" t="s">
        <v>151</v>
      </c>
      <c r="H5" s="133">
        <f>VLOOKUP($H$4,$C$5:$E$12,3,FALSE)</f>
        <v>800</v>
      </c>
      <c r="I5" s="116"/>
      <c r="J5" s="116"/>
      <c r="K5" s="116"/>
      <c r="L5" s="165" t="s">
        <v>150</v>
      </c>
      <c r="M5" s="166"/>
      <c r="N5" s="166"/>
      <c r="O5" s="166"/>
      <c r="P5" s="166"/>
      <c r="Q5" s="167"/>
      <c r="R5" s="115"/>
      <c r="S5" s="111"/>
      <c r="T5" s="111"/>
    </row>
    <row r="6" spans="2:20">
      <c r="B6" s="111"/>
      <c r="C6" s="126" t="s">
        <v>149</v>
      </c>
      <c r="D6" s="125">
        <v>440</v>
      </c>
      <c r="E6" s="125">
        <v>780</v>
      </c>
      <c r="F6" s="111"/>
      <c r="G6" s="133" t="s">
        <v>4</v>
      </c>
      <c r="H6" s="134">
        <f>VLOOKUP($H$4,$C$5:$E$12,2,FALSE)</f>
        <v>540</v>
      </c>
      <c r="I6" s="116"/>
      <c r="J6" s="116"/>
      <c r="K6" s="116"/>
      <c r="L6" s="168"/>
      <c r="M6" s="169"/>
      <c r="N6" s="169"/>
      <c r="O6" s="169"/>
      <c r="P6" s="169"/>
      <c r="Q6" s="170"/>
      <c r="R6" s="115"/>
      <c r="S6" s="111"/>
      <c r="T6" s="111"/>
    </row>
    <row r="7" spans="2:20">
      <c r="B7" s="111"/>
      <c r="C7" s="126" t="s">
        <v>148</v>
      </c>
      <c r="D7" s="125">
        <f>E7</f>
        <v>540</v>
      </c>
      <c r="E7" s="125">
        <v>540</v>
      </c>
      <c r="F7" s="111"/>
      <c r="G7" s="133" t="s">
        <v>147</v>
      </c>
      <c r="H7" s="132">
        <f>H6/H5*100</f>
        <v>67.5</v>
      </c>
      <c r="I7" s="116"/>
      <c r="J7" s="116"/>
      <c r="K7" s="116"/>
      <c r="L7" s="131" t="s">
        <v>143</v>
      </c>
      <c r="M7" s="129" t="str">
        <f>"Actual: "&amp;H6</f>
        <v>Actual: 540</v>
      </c>
      <c r="N7" s="130" t="str">
        <f>"Plan: "&amp;H5</f>
        <v>Plan: 800</v>
      </c>
      <c r="O7" s="129" t="str">
        <f>"Status: "</f>
        <v xml:space="preserve">Status: </v>
      </c>
      <c r="P7" s="128">
        <f>H7</f>
        <v>67.5</v>
      </c>
      <c r="Q7" s="127" t="s">
        <v>146</v>
      </c>
      <c r="R7" s="115"/>
      <c r="S7" s="111"/>
      <c r="T7" s="111"/>
    </row>
    <row r="8" spans="2:20">
      <c r="B8" s="111"/>
      <c r="C8" s="126" t="s">
        <v>145</v>
      </c>
      <c r="D8" s="125">
        <v>524</v>
      </c>
      <c r="E8" s="125">
        <v>650</v>
      </c>
      <c r="F8" s="111"/>
      <c r="G8" s="111"/>
      <c r="H8" s="111"/>
      <c r="I8" s="116"/>
      <c r="J8" s="116"/>
      <c r="K8" s="116"/>
      <c r="L8" s="111"/>
      <c r="M8" s="111"/>
      <c r="N8" s="111"/>
      <c r="O8" s="111"/>
      <c r="P8" s="111"/>
      <c r="Q8" s="111"/>
      <c r="R8" s="115"/>
      <c r="S8" s="111"/>
      <c r="T8" s="111"/>
    </row>
    <row r="9" spans="2:20">
      <c r="B9" s="111"/>
      <c r="C9" s="126" t="s">
        <v>144</v>
      </c>
      <c r="D9" s="125">
        <v>330</v>
      </c>
      <c r="E9" s="125">
        <v>650</v>
      </c>
      <c r="F9" s="111"/>
      <c r="G9" s="111"/>
      <c r="H9" s="111"/>
      <c r="I9" s="116"/>
      <c r="J9" s="116"/>
      <c r="K9" s="116"/>
      <c r="L9" s="111"/>
      <c r="M9" s="111"/>
      <c r="N9" s="111"/>
      <c r="O9" s="111"/>
      <c r="P9" s="111"/>
      <c r="Q9" s="111"/>
      <c r="R9" s="115"/>
      <c r="S9" s="111"/>
      <c r="T9" s="111"/>
    </row>
    <row r="10" spans="2:20" ht="14.25" customHeight="1">
      <c r="B10" s="111"/>
      <c r="C10" s="126" t="s">
        <v>143</v>
      </c>
      <c r="D10" s="125">
        <v>540</v>
      </c>
      <c r="E10" s="125">
        <v>800</v>
      </c>
      <c r="F10" s="111"/>
      <c r="G10" s="111"/>
      <c r="H10" s="111"/>
      <c r="I10" s="116"/>
      <c r="J10" s="116"/>
      <c r="K10" s="116"/>
      <c r="L10" s="111"/>
      <c r="M10" s="111"/>
      <c r="N10" s="111"/>
      <c r="O10" s="111"/>
      <c r="P10" s="111"/>
      <c r="Q10" s="111"/>
      <c r="R10" s="115"/>
      <c r="S10" s="111"/>
      <c r="T10" s="111"/>
    </row>
    <row r="11" spans="2:20">
      <c r="B11" s="111"/>
      <c r="C11" s="126" t="s">
        <v>142</v>
      </c>
      <c r="D11" s="125">
        <v>720</v>
      </c>
      <c r="E11" s="125">
        <v>850</v>
      </c>
      <c r="F11" s="111"/>
      <c r="G11" s="111"/>
      <c r="H11" s="111"/>
      <c r="I11" s="116"/>
      <c r="J11" s="116"/>
      <c r="K11" s="116"/>
      <c r="L11" s="111"/>
      <c r="M11" s="111"/>
      <c r="N11" s="111"/>
      <c r="O11" s="111"/>
      <c r="P11" s="111"/>
      <c r="Q11" s="111"/>
      <c r="R11" s="115"/>
      <c r="S11" s="111"/>
      <c r="T11" s="111"/>
    </row>
    <row r="12" spans="2:20">
      <c r="B12" s="111"/>
      <c r="C12" s="126" t="s">
        <v>141</v>
      </c>
      <c r="D12" s="125">
        <v>800</v>
      </c>
      <c r="E12" s="125">
        <v>900</v>
      </c>
      <c r="F12" s="111"/>
      <c r="G12" s="111"/>
      <c r="H12" s="111"/>
      <c r="I12" s="116"/>
      <c r="J12" s="116"/>
      <c r="K12" s="116"/>
      <c r="L12" s="111"/>
      <c r="M12" s="111"/>
      <c r="N12" s="111"/>
      <c r="O12" s="111"/>
      <c r="P12" s="111"/>
      <c r="Q12" s="111"/>
      <c r="R12" s="115"/>
      <c r="S12" s="111"/>
      <c r="T12" s="111"/>
    </row>
    <row r="13" spans="2:20" ht="18" customHeight="1">
      <c r="B13" s="111"/>
      <c r="C13" s="111"/>
      <c r="D13" s="111"/>
      <c r="E13" s="111"/>
      <c r="F13" s="111"/>
      <c r="G13" s="111"/>
      <c r="H13" s="111"/>
      <c r="I13" s="116"/>
      <c r="J13" s="116"/>
      <c r="K13" s="116"/>
      <c r="L13" s="111"/>
      <c r="M13" s="111"/>
      <c r="N13" s="111"/>
      <c r="O13" s="111"/>
      <c r="P13" s="111"/>
      <c r="Q13" s="111"/>
      <c r="R13" s="115"/>
      <c r="S13" s="111"/>
      <c r="T13" s="111"/>
    </row>
    <row r="14" spans="2:20" ht="15.75" customHeight="1">
      <c r="B14" s="111"/>
      <c r="C14" s="164" t="s">
        <v>140</v>
      </c>
      <c r="D14" s="164"/>
      <c r="E14" s="111"/>
      <c r="F14" s="111"/>
      <c r="G14" s="164" t="s">
        <v>139</v>
      </c>
      <c r="H14" s="164"/>
      <c r="I14" s="116"/>
      <c r="J14" s="116"/>
      <c r="K14" s="116"/>
      <c r="L14" s="111"/>
      <c r="M14" s="111"/>
      <c r="N14" s="111"/>
      <c r="O14" s="111"/>
      <c r="P14" s="111"/>
      <c r="Q14" s="111"/>
      <c r="R14" s="115"/>
      <c r="S14" s="111"/>
      <c r="T14" s="111"/>
    </row>
    <row r="15" spans="2:20" ht="15.75" customHeight="1">
      <c r="B15" s="111"/>
      <c r="C15" s="124" t="s">
        <v>138</v>
      </c>
      <c r="D15" s="124">
        <v>20</v>
      </c>
      <c r="E15" s="111"/>
      <c r="F15" s="111"/>
      <c r="G15" s="119" t="s">
        <v>137</v>
      </c>
      <c r="H15" s="123">
        <f>H7-1</f>
        <v>66.5</v>
      </c>
      <c r="I15" s="116"/>
      <c r="J15" s="116"/>
      <c r="K15" s="116"/>
      <c r="L15" s="111"/>
      <c r="M15" s="111"/>
      <c r="N15" s="111"/>
      <c r="O15" s="111"/>
      <c r="P15" s="111"/>
      <c r="Q15" s="111"/>
      <c r="R15" s="115"/>
      <c r="S15" s="111"/>
      <c r="T15" s="111"/>
    </row>
    <row r="16" spans="2:20" ht="15.75" customHeight="1">
      <c r="B16" s="111"/>
      <c r="C16" s="122" t="s">
        <v>136</v>
      </c>
      <c r="D16" s="122">
        <v>40</v>
      </c>
      <c r="E16" s="111"/>
      <c r="F16" s="111"/>
      <c r="G16" s="119" t="s">
        <v>135</v>
      </c>
      <c r="H16" s="119">
        <v>2</v>
      </c>
      <c r="I16" s="116"/>
      <c r="J16" s="116"/>
      <c r="K16" s="116"/>
      <c r="L16" s="111"/>
      <c r="M16" s="111"/>
      <c r="N16" s="111"/>
      <c r="O16" s="111"/>
      <c r="P16" s="111"/>
      <c r="Q16" s="111"/>
      <c r="R16" s="115"/>
      <c r="S16" s="111"/>
      <c r="T16" s="111"/>
    </row>
    <row r="17" spans="2:20" ht="15.75" customHeight="1">
      <c r="B17" s="111"/>
      <c r="C17" s="121" t="s">
        <v>134</v>
      </c>
      <c r="D17" s="121">
        <v>40</v>
      </c>
      <c r="E17" s="111"/>
      <c r="F17" s="111"/>
      <c r="G17" s="119" t="s">
        <v>133</v>
      </c>
      <c r="H17" s="120">
        <f>D19-H16-H15</f>
        <v>81.5</v>
      </c>
      <c r="I17" s="116"/>
      <c r="J17" s="116"/>
      <c r="K17" s="116"/>
      <c r="L17" s="111"/>
      <c r="M17" s="111"/>
      <c r="N17" s="111"/>
      <c r="O17" s="111"/>
      <c r="P17" s="111"/>
      <c r="Q17" s="111"/>
      <c r="R17" s="115"/>
      <c r="S17" s="111"/>
      <c r="T17" s="111"/>
    </row>
    <row r="18" spans="2:20" ht="15.75" customHeight="1">
      <c r="B18" s="111"/>
      <c r="C18" s="119" t="s">
        <v>132</v>
      </c>
      <c r="D18" s="119">
        <v>50</v>
      </c>
      <c r="E18" s="111"/>
      <c r="F18" s="111"/>
      <c r="G18" s="117" t="s">
        <v>91</v>
      </c>
      <c r="H18" s="118">
        <f>SUM(H15:H17)</f>
        <v>150</v>
      </c>
      <c r="I18" s="116"/>
      <c r="J18" s="116"/>
      <c r="K18" s="116"/>
      <c r="L18" s="111"/>
      <c r="M18" s="111"/>
      <c r="N18" s="111"/>
      <c r="O18" s="111"/>
      <c r="P18" s="111"/>
      <c r="Q18" s="111"/>
      <c r="R18" s="115"/>
      <c r="S18" s="111"/>
      <c r="T18" s="111"/>
    </row>
    <row r="19" spans="2:20" ht="15.75" customHeight="1">
      <c r="B19" s="111"/>
      <c r="C19" s="117" t="s">
        <v>91</v>
      </c>
      <c r="D19" s="117">
        <f>SUM(D15:D18)</f>
        <v>150</v>
      </c>
      <c r="E19" s="111"/>
      <c r="F19" s="111"/>
      <c r="G19" s="116"/>
      <c r="H19" s="116"/>
      <c r="I19" s="116"/>
      <c r="J19" s="116"/>
      <c r="K19" s="116"/>
      <c r="L19" s="111"/>
      <c r="M19" s="111"/>
      <c r="N19" s="111"/>
      <c r="O19" s="111"/>
      <c r="P19" s="111"/>
      <c r="Q19" s="111"/>
      <c r="R19" s="115"/>
      <c r="S19" s="111"/>
      <c r="T19" s="111"/>
    </row>
    <row r="20" spans="2:20">
      <c r="B20" s="111"/>
      <c r="C20" s="111"/>
      <c r="D20" s="111"/>
      <c r="E20" s="111"/>
      <c r="F20" s="111"/>
      <c r="G20" s="111"/>
      <c r="H20" s="111"/>
      <c r="I20" s="116"/>
      <c r="J20" s="116"/>
      <c r="K20" s="116"/>
      <c r="L20" s="111"/>
      <c r="M20" s="111"/>
      <c r="N20" s="111"/>
      <c r="O20" s="111"/>
      <c r="P20" s="111"/>
      <c r="Q20" s="111"/>
      <c r="R20" s="111"/>
      <c r="S20" s="111"/>
      <c r="T20" s="111"/>
    </row>
    <row r="21" spans="2:20" ht="13.5" customHeight="1"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</row>
    <row r="22" spans="2:20"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</row>
    <row r="23" spans="2:20" s="111" customFormat="1" ht="15" customHeight="1">
      <c r="E23" s="114"/>
      <c r="F23" s="112"/>
      <c r="G23" s="112"/>
      <c r="H23" s="113"/>
      <c r="K23" s="115"/>
      <c r="L23" s="115"/>
      <c r="M23" s="115"/>
      <c r="N23" s="115"/>
      <c r="O23" s="115"/>
      <c r="P23" s="115"/>
      <c r="Q23" s="115"/>
      <c r="R23" s="115"/>
    </row>
    <row r="24" spans="2:20" s="111" customFormat="1">
      <c r="E24" s="114"/>
      <c r="F24" s="112"/>
      <c r="G24" s="112"/>
      <c r="H24" s="113"/>
    </row>
    <row r="25" spans="2:20" s="111" customFormat="1">
      <c r="E25" s="112"/>
      <c r="F25" s="112"/>
      <c r="G25" s="112"/>
    </row>
    <row r="26" spans="2:20">
      <c r="C26" s="109" t="s">
        <v>109</v>
      </c>
      <c r="D26" s="83" t="s">
        <v>110</v>
      </c>
      <c r="E26" s="103"/>
      <c r="F26" s="103"/>
      <c r="G26" s="110"/>
    </row>
    <row r="27" spans="2:20">
      <c r="C27" s="102" t="s">
        <v>131</v>
      </c>
    </row>
    <row r="28" spans="2:20"/>
    <row r="29" spans="2:20" hidden="1"/>
    <row r="30" spans="2:20" hidden="1"/>
    <row r="31" spans="2:20" hidden="1"/>
    <row r="32" spans="2:20" hidden="1"/>
    <row r="33" hidden="1"/>
    <row r="34" hidden="1"/>
    <row r="35" hidden="1"/>
    <row r="36" hidden="1"/>
    <row r="37" hidden="1"/>
    <row r="38" hidden="1"/>
    <row r="39" hidden="1"/>
    <row r="40" hidden="1"/>
    <row r="41" hidden="1"/>
  </sheetData>
  <mergeCells count="5">
    <mergeCell ref="C3:E3"/>
    <mergeCell ref="G14:H14"/>
    <mergeCell ref="G3:H3"/>
    <mergeCell ref="L5:Q6"/>
    <mergeCell ref="C14:D14"/>
  </mergeCells>
  <conditionalFormatting sqref="L7:Q7">
    <cfRule type="expression" dxfId="2" priority="1">
      <formula>$P$7&lt;=35</formula>
    </cfRule>
    <cfRule type="expression" dxfId="1" priority="2" stopIfTrue="1">
      <formula>$P$7&lt;70</formula>
    </cfRule>
    <cfRule type="expression" dxfId="0" priority="3" stopIfTrue="1">
      <formula>$P$7&gt;=70</formula>
    </cfRule>
  </conditionalFormatting>
  <dataValidations count="1">
    <dataValidation type="list" allowBlank="1" showInputMessage="1" showErrorMessage="1" sqref="L7">
      <formula1>$C$5:$C$12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"/>
  <sheetViews>
    <sheetView tabSelected="1" zoomScale="110" zoomScaleNormal="110" workbookViewId="0">
      <selection activeCell="J20" sqref="J20"/>
    </sheetView>
  </sheetViews>
  <sheetFormatPr baseColWidth="10" defaultColWidth="9.140625" defaultRowHeight="15"/>
  <cols>
    <col min="1" max="16384" width="9.140625" style="102"/>
  </cols>
  <sheetData>
    <row r="1" spans="1:10">
      <c r="A1" s="102" t="s">
        <v>109</v>
      </c>
    </row>
    <row r="2" spans="1:10">
      <c r="A2" s="102" t="s">
        <v>158</v>
      </c>
    </row>
    <row r="3" spans="1:10" ht="21">
      <c r="A3" s="172" t="s">
        <v>157</v>
      </c>
      <c r="D3" s="171">
        <v>1.45</v>
      </c>
      <c r="E3" s="172"/>
      <c r="F3" s="172"/>
      <c r="G3" s="171">
        <v>0.35</v>
      </c>
      <c r="H3" s="171">
        <v>0.67</v>
      </c>
      <c r="I3" s="171">
        <v>0.74</v>
      </c>
      <c r="J3" s="171">
        <v>0.82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A4"/>
  <sheetViews>
    <sheetView workbookViewId="0">
      <selection activeCell="A5" sqref="A5"/>
    </sheetView>
  </sheetViews>
  <sheetFormatPr baseColWidth="10" defaultRowHeight="15"/>
  <sheetData>
    <row r="1" spans="1:1">
      <c r="A1" t="s">
        <v>37</v>
      </c>
    </row>
    <row r="2" spans="1:1">
      <c r="A2" s="1" t="s">
        <v>38</v>
      </c>
    </row>
    <row r="3" spans="1:1">
      <c r="A3" t="s">
        <v>62</v>
      </c>
    </row>
    <row r="4" spans="1:1">
      <c r="A4" t="s">
        <v>63</v>
      </c>
    </row>
  </sheetData>
  <hyperlinks>
    <hyperlink ref="A2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H43"/>
  <sheetViews>
    <sheetView zoomScaleNormal="100" workbookViewId="0">
      <selection activeCell="G31" sqref="G31"/>
    </sheetView>
  </sheetViews>
  <sheetFormatPr baseColWidth="10" defaultRowHeight="15"/>
  <cols>
    <col min="8" max="8" width="2.85546875" customWidth="1"/>
  </cols>
  <sheetData>
    <row r="1" spans="1:8">
      <c r="A1" s="30" t="s">
        <v>38</v>
      </c>
    </row>
    <row r="3" spans="1:8" ht="33.75" customHeight="1">
      <c r="A3" s="18" t="s">
        <v>24</v>
      </c>
      <c r="B3" s="19"/>
      <c r="C3" s="140" t="s">
        <v>33</v>
      </c>
      <c r="D3" s="140"/>
      <c r="E3" s="155" t="s">
        <v>39</v>
      </c>
      <c r="F3" s="155"/>
      <c r="G3" s="155"/>
    </row>
    <row r="4" spans="1:8">
      <c r="A4" s="21" t="s">
        <v>32</v>
      </c>
      <c r="B4" s="19"/>
      <c r="C4" s="140"/>
      <c r="D4" s="140"/>
      <c r="E4" s="29"/>
      <c r="F4" s="21"/>
      <c r="G4" s="21"/>
      <c r="H4" t="s">
        <v>13</v>
      </c>
    </row>
    <row r="5" spans="1:8">
      <c r="A5" s="16" t="s">
        <v>25</v>
      </c>
      <c r="B5" s="16"/>
      <c r="C5" s="17"/>
    </row>
    <row r="6" spans="1:8">
      <c r="A6" s="144" t="s">
        <v>22</v>
      </c>
      <c r="B6" s="144"/>
      <c r="C6" s="15" t="s">
        <v>23</v>
      </c>
    </row>
    <row r="7" spans="1:8">
      <c r="A7" s="145" t="s">
        <v>21</v>
      </c>
      <c r="B7" s="145"/>
      <c r="C7" s="27">
        <v>30</v>
      </c>
    </row>
    <row r="8" spans="1:8">
      <c r="A8" s="145" t="s">
        <v>19</v>
      </c>
      <c r="B8" s="145"/>
      <c r="C8" s="28">
        <v>0</v>
      </c>
    </row>
    <row r="9" spans="1:8">
      <c r="A9" s="145" t="s">
        <v>20</v>
      </c>
      <c r="B9" s="145"/>
      <c r="C9" s="28">
        <v>100</v>
      </c>
    </row>
    <row r="32" spans="1:3">
      <c r="A32" s="16" t="s">
        <v>26</v>
      </c>
      <c r="B32" s="16"/>
      <c r="C32" s="17"/>
    </row>
    <row r="34" spans="1:6">
      <c r="A34" s="3" t="s">
        <v>11</v>
      </c>
      <c r="B34" s="4"/>
      <c r="C34" s="4"/>
      <c r="D34" s="2"/>
      <c r="E34" s="5"/>
      <c r="F34" s="5"/>
    </row>
    <row r="35" spans="1:6">
      <c r="A35" s="3"/>
      <c r="B35" s="4"/>
      <c r="C35" s="4"/>
      <c r="D35" s="2"/>
      <c r="E35" s="5"/>
      <c r="F35" s="5"/>
    </row>
    <row r="36" spans="1:6">
      <c r="A36" s="2"/>
      <c r="B36" s="6" t="s">
        <v>6</v>
      </c>
      <c r="C36" s="6" t="s">
        <v>5</v>
      </c>
      <c r="D36" s="2"/>
      <c r="E36" s="6" t="s">
        <v>0</v>
      </c>
      <c r="F36" s="6" t="s">
        <v>1</v>
      </c>
    </row>
    <row r="37" spans="1:6">
      <c r="A37" s="3" t="s">
        <v>2</v>
      </c>
      <c r="B37" s="4">
        <f>C8</f>
        <v>0</v>
      </c>
      <c r="C37" s="4">
        <v>0</v>
      </c>
      <c r="D37" s="2"/>
      <c r="E37" s="4">
        <f>50-(50*COS(RADIANS(C39)))</f>
        <v>20.610737385376343</v>
      </c>
      <c r="F37" s="4">
        <f>50*SIN(RADIANS(C39))</f>
        <v>40.450849718747371</v>
      </c>
    </row>
    <row r="38" spans="1:6">
      <c r="A38" s="3" t="s">
        <v>3</v>
      </c>
      <c r="B38" s="4">
        <f>C9</f>
        <v>100</v>
      </c>
      <c r="C38" s="4">
        <v>180</v>
      </c>
      <c r="D38" s="2"/>
      <c r="E38" s="4">
        <f>50-(2*COS(RADIANS(C39+90)))</f>
        <v>51.618033988749893</v>
      </c>
      <c r="F38" s="4">
        <f>2*SIN(RADIANS(C39+90))</f>
        <v>1.1755705045849465</v>
      </c>
    </row>
    <row r="39" spans="1:6">
      <c r="A39" s="3" t="s">
        <v>4</v>
      </c>
      <c r="B39" s="4">
        <f>C7</f>
        <v>30</v>
      </c>
      <c r="C39" s="4">
        <f>((B39-B37)/(B38-B37))*180</f>
        <v>54</v>
      </c>
      <c r="D39" s="2"/>
      <c r="E39" s="4">
        <f>50-(2*COS(RADIANS(C39-90)))</f>
        <v>48.381966011250107</v>
      </c>
      <c r="F39" s="4">
        <f>2*SIN(RADIANS(C39-90))</f>
        <v>-1.1755705045849463</v>
      </c>
    </row>
    <row r="40" spans="1:6">
      <c r="A40" s="2"/>
      <c r="B40" s="4"/>
      <c r="C40" s="4"/>
      <c r="D40" s="2"/>
      <c r="E40" s="4">
        <f>E37</f>
        <v>20.610737385376343</v>
      </c>
      <c r="F40" s="4">
        <f>F37</f>
        <v>40.450849718747371</v>
      </c>
    </row>
    <row r="41" spans="1:6">
      <c r="A41" s="2"/>
      <c r="B41" s="4"/>
      <c r="C41" s="4"/>
      <c r="D41" s="2"/>
      <c r="E41" s="4">
        <v>50</v>
      </c>
      <c r="F41" s="4">
        <v>0</v>
      </c>
    </row>
    <row r="42" spans="1:6">
      <c r="A42" s="2"/>
      <c r="B42" s="4"/>
      <c r="C42" s="4"/>
      <c r="D42" s="2"/>
      <c r="E42" s="4"/>
      <c r="F42" s="4"/>
    </row>
    <row r="43" spans="1:6">
      <c r="A43" s="2"/>
      <c r="B43" s="4"/>
      <c r="C43" s="4"/>
      <c r="D43" s="2"/>
      <c r="E43" s="4"/>
      <c r="F43" s="4"/>
    </row>
  </sheetData>
  <mergeCells count="6">
    <mergeCell ref="E3:G3"/>
    <mergeCell ref="A6:B6"/>
    <mergeCell ref="A7:B7"/>
    <mergeCell ref="A8:B8"/>
    <mergeCell ref="A9:B9"/>
    <mergeCell ref="C3:D4"/>
  </mergeCells>
  <hyperlinks>
    <hyperlink ref="C3" r:id="rId1"/>
    <hyperlink ref="A1" r:id="rId2"/>
  </hyperlinks>
  <pageMargins left="0.7" right="0.7" top="0.75" bottom="0.75" header="0.3" footer="0.3"/>
  <pageSetup paperSize="9" orientation="portrait" r:id="rId3"/>
  <drawing r:id="rId4"/>
  <legacyDrawing r:id="rId5"/>
  <controls>
    <mc:AlternateContent xmlns:mc="http://schemas.openxmlformats.org/markup-compatibility/2006">
      <mc:Choice Requires="x14">
        <control shapeId="24577" r:id="rId6" name="ScrollBar1">
          <controlPr defaultSize="0" autoLine="0" linkedCell="C7" r:id="rId7">
            <anchor moveWithCells="1">
              <from>
                <xdr:col>7</xdr:col>
                <xdr:colOff>142875</xdr:colOff>
                <xdr:row>2</xdr:row>
                <xdr:rowOff>152400</xdr:rowOff>
              </from>
              <to>
                <xdr:col>9</xdr:col>
                <xdr:colOff>714375</xdr:colOff>
                <xdr:row>2</xdr:row>
                <xdr:rowOff>361950</xdr:rowOff>
              </to>
            </anchor>
          </controlPr>
        </control>
      </mc:Choice>
      <mc:Fallback>
        <control shapeId="24577" r:id="rId6" name="ScrollBar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H43"/>
  <sheetViews>
    <sheetView workbookViewId="0">
      <selection activeCell="S4" sqref="S4"/>
    </sheetView>
  </sheetViews>
  <sheetFormatPr baseColWidth="10" defaultRowHeight="15"/>
  <cols>
    <col min="8" max="8" width="2.85546875" customWidth="1"/>
  </cols>
  <sheetData>
    <row r="1" spans="1:8">
      <c r="A1" s="30" t="s">
        <v>38</v>
      </c>
    </row>
    <row r="3" spans="1:8" ht="33.75" customHeight="1">
      <c r="A3" s="18" t="s">
        <v>24</v>
      </c>
      <c r="B3" s="19"/>
      <c r="C3" s="140" t="s">
        <v>33</v>
      </c>
      <c r="D3" s="140"/>
      <c r="E3" s="155" t="s">
        <v>39</v>
      </c>
      <c r="F3" s="155"/>
      <c r="G3" s="155"/>
    </row>
    <row r="4" spans="1:8">
      <c r="A4" s="21" t="s">
        <v>32</v>
      </c>
      <c r="B4" s="19"/>
      <c r="C4" s="140"/>
      <c r="D4" s="140"/>
      <c r="E4" s="29"/>
      <c r="F4" s="21"/>
      <c r="G4" s="21"/>
      <c r="H4" t="s">
        <v>13</v>
      </c>
    </row>
    <row r="5" spans="1:8">
      <c r="A5" s="16" t="s">
        <v>25</v>
      </c>
      <c r="B5" s="16"/>
      <c r="C5" s="17"/>
    </row>
    <row r="6" spans="1:8">
      <c r="A6" s="144" t="s">
        <v>22</v>
      </c>
      <c r="B6" s="144"/>
      <c r="C6" s="15" t="s">
        <v>23</v>
      </c>
    </row>
    <row r="7" spans="1:8">
      <c r="A7" s="145" t="s">
        <v>21</v>
      </c>
      <c r="B7" s="145"/>
      <c r="C7" s="27">
        <v>54</v>
      </c>
    </row>
    <row r="32" spans="1:3">
      <c r="A32" s="16" t="s">
        <v>26</v>
      </c>
      <c r="B32" s="16"/>
      <c r="C32" s="17"/>
    </row>
    <row r="34" spans="1:2">
      <c r="A34" s="154" t="s">
        <v>69</v>
      </c>
      <c r="B34" s="154"/>
    </row>
    <row r="35" spans="1:2">
      <c r="A35" t="s">
        <v>71</v>
      </c>
      <c r="B35" s="52">
        <v>8.5</v>
      </c>
    </row>
    <row r="36" spans="1:2">
      <c r="A36" s="45" t="s">
        <v>66</v>
      </c>
      <c r="B36" s="46">
        <v>1</v>
      </c>
    </row>
    <row r="37" spans="1:2">
      <c r="A37" s="45" t="s">
        <v>67</v>
      </c>
      <c r="B37" s="46">
        <f>C7/100</f>
        <v>0.54</v>
      </c>
    </row>
    <row r="38" spans="1:2">
      <c r="A38" s="47" t="s">
        <v>68</v>
      </c>
      <c r="B38" s="48">
        <f>(B36-B37)*PI()</f>
        <v>1.4451326206513047</v>
      </c>
    </row>
    <row r="40" spans="1:2">
      <c r="A40" s="153" t="s">
        <v>70</v>
      </c>
      <c r="B40" s="153"/>
    </row>
    <row r="41" spans="1:2">
      <c r="A41" s="50" t="s">
        <v>0</v>
      </c>
      <c r="B41" s="50" t="s">
        <v>1</v>
      </c>
    </row>
    <row r="42" spans="1:2">
      <c r="A42" s="50">
        <v>0</v>
      </c>
      <c r="B42" s="50">
        <v>0</v>
      </c>
    </row>
    <row r="43" spans="1:2">
      <c r="A43" s="51">
        <f>B35*COS(B38)</f>
        <v>1.065332485296588</v>
      </c>
      <c r="B43" s="51">
        <f>B35*SIN(B38)</f>
        <v>8.4329749611730609</v>
      </c>
    </row>
  </sheetData>
  <mergeCells count="6">
    <mergeCell ref="A34:B34"/>
    <mergeCell ref="A40:B40"/>
    <mergeCell ref="C3:D4"/>
    <mergeCell ref="E3:G3"/>
    <mergeCell ref="A6:B6"/>
    <mergeCell ref="A7:B7"/>
  </mergeCells>
  <hyperlinks>
    <hyperlink ref="C3" r:id="rId1"/>
    <hyperlink ref="A1" r:id="rId2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H47"/>
  <sheetViews>
    <sheetView workbookViewId="0">
      <selection activeCell="U22" sqref="U22"/>
    </sheetView>
  </sheetViews>
  <sheetFormatPr baseColWidth="10" defaultRowHeight="15"/>
  <cols>
    <col min="8" max="8" width="2.85546875" customWidth="1"/>
  </cols>
  <sheetData>
    <row r="1" spans="1:8">
      <c r="A1" s="30" t="s">
        <v>38</v>
      </c>
    </row>
    <row r="3" spans="1:8" ht="33.75" customHeight="1">
      <c r="A3" s="18" t="s">
        <v>24</v>
      </c>
      <c r="B3" s="19"/>
      <c r="C3" s="140" t="s">
        <v>33</v>
      </c>
      <c r="D3" s="140"/>
      <c r="E3" s="155" t="s">
        <v>39</v>
      </c>
      <c r="F3" s="155"/>
      <c r="G3" s="155"/>
    </row>
    <row r="4" spans="1:8">
      <c r="A4" s="21" t="s">
        <v>32</v>
      </c>
      <c r="B4" s="19"/>
      <c r="C4" s="140"/>
      <c r="D4" s="140"/>
      <c r="E4" s="29"/>
      <c r="F4" s="21"/>
      <c r="G4" s="21"/>
      <c r="H4" t="s">
        <v>13</v>
      </c>
    </row>
    <row r="5" spans="1:8">
      <c r="A5" s="16" t="s">
        <v>25</v>
      </c>
      <c r="B5" s="16"/>
      <c r="C5" s="17"/>
    </row>
    <row r="6" spans="1:8">
      <c r="A6" s="144" t="s">
        <v>22</v>
      </c>
      <c r="B6" s="144"/>
      <c r="C6" s="15" t="s">
        <v>23</v>
      </c>
    </row>
    <row r="7" spans="1:8">
      <c r="A7" s="145" t="s">
        <v>21</v>
      </c>
      <c r="B7" s="145"/>
      <c r="C7" s="27">
        <v>85</v>
      </c>
    </row>
    <row r="32" spans="1:3">
      <c r="A32" s="16" t="s">
        <v>26</v>
      </c>
      <c r="B32" s="16"/>
      <c r="C32" s="17"/>
    </row>
    <row r="33" spans="1:5" ht="15.75">
      <c r="A33" s="57" t="s">
        <v>19</v>
      </c>
      <c r="B33" s="66">
        <v>0</v>
      </c>
    </row>
    <row r="34" spans="1:5" ht="15.75">
      <c r="A34" s="57" t="s">
        <v>20</v>
      </c>
      <c r="B34" s="66">
        <v>100</v>
      </c>
    </row>
    <row r="35" spans="1:5" ht="15.75">
      <c r="A35" s="57" t="s">
        <v>82</v>
      </c>
      <c r="B35" s="59">
        <f>(B34-B33)/2</f>
        <v>50</v>
      </c>
    </row>
    <row r="37" spans="1:5">
      <c r="A37" s="56"/>
      <c r="B37" s="60" t="s">
        <v>0</v>
      </c>
      <c r="C37" s="60" t="s">
        <v>1</v>
      </c>
      <c r="D37" s="61"/>
    </row>
    <row r="38" spans="1:5">
      <c r="A38" s="62" t="s">
        <v>6</v>
      </c>
      <c r="B38" s="60">
        <v>0</v>
      </c>
      <c r="C38" s="60">
        <v>0</v>
      </c>
      <c r="D38" s="63" t="s">
        <v>76</v>
      </c>
      <c r="E38" s="62" t="s">
        <v>68</v>
      </c>
    </row>
    <row r="39" spans="1:5">
      <c r="A39" s="64">
        <f>C7</f>
        <v>85</v>
      </c>
      <c r="B39" s="67">
        <f>(B45*COS(E39*PI()/180))</f>
        <v>4.0095293588476553</v>
      </c>
      <c r="C39" s="68">
        <f>(B45*SIN(E39*PI()/180))</f>
        <v>2.0429572488279604</v>
      </c>
      <c r="D39" s="63" t="s">
        <v>77</v>
      </c>
      <c r="E39" s="62">
        <f>IF(A39*B47+B46&lt;0,-5,A39*B47+B46)</f>
        <v>27</v>
      </c>
    </row>
    <row r="40" spans="1:5">
      <c r="B40" s="65"/>
      <c r="C40" s="60"/>
      <c r="D40" s="63"/>
    </row>
    <row r="41" spans="1:5">
      <c r="B41" s="65">
        <f>(B45*COS((B46)*PI()/180))</f>
        <v>-4.5</v>
      </c>
      <c r="C41" s="60">
        <f>(B45*SIN(B46*PI()/180))</f>
        <v>5.51316804708879E-16</v>
      </c>
      <c r="D41" s="63" t="s">
        <v>78</v>
      </c>
    </row>
    <row r="42" spans="1:5">
      <c r="B42" s="65"/>
      <c r="C42" s="60"/>
      <c r="D42" s="63"/>
    </row>
    <row r="43" spans="1:5">
      <c r="B43" s="65"/>
      <c r="C43" s="60"/>
      <c r="D43" s="63"/>
    </row>
    <row r="45" spans="1:5">
      <c r="B45" s="63">
        <v>4.5</v>
      </c>
      <c r="C45" s="63" t="s">
        <v>44</v>
      </c>
    </row>
    <row r="46" spans="1:5">
      <c r="B46" s="63">
        <f>-B34*180/(B33-B34)</f>
        <v>180</v>
      </c>
      <c r="C46" s="63" t="s">
        <v>79</v>
      </c>
    </row>
    <row r="47" spans="1:5">
      <c r="B47" s="63">
        <f>180/(B33-B34)</f>
        <v>-1.8</v>
      </c>
      <c r="C47" s="63" t="s">
        <v>80</v>
      </c>
    </row>
  </sheetData>
  <mergeCells count="4">
    <mergeCell ref="C3:D4"/>
    <mergeCell ref="E3:G3"/>
    <mergeCell ref="A6:B6"/>
    <mergeCell ref="A7:B7"/>
  </mergeCells>
  <hyperlinks>
    <hyperlink ref="C3" r:id="rId1"/>
    <hyperlink ref="A1" r:id="rId2"/>
  </hyperlinks>
  <pageMargins left="0.7" right="0.7" top="0.75" bottom="0.75" header="0.3" footer="0.3"/>
  <drawing r:id="rId3"/>
  <legacyDrawing r:id="rId4"/>
  <controls>
    <mc:AlternateContent xmlns:mc="http://schemas.openxmlformats.org/markup-compatibility/2006">
      <mc:Choice Requires="x14">
        <control shapeId="28673" r:id="rId5" name="ScrollBar1">
          <controlPr defaultSize="0" autoLine="0" linkedCell="C7" r:id="rId6">
            <anchor moveWithCells="1">
              <from>
                <xdr:col>3</xdr:col>
                <xdr:colOff>85725</xdr:colOff>
                <xdr:row>5</xdr:row>
                <xdr:rowOff>38100</xdr:rowOff>
              </from>
              <to>
                <xdr:col>5</xdr:col>
                <xdr:colOff>161925</xdr:colOff>
                <xdr:row>5</xdr:row>
                <xdr:rowOff>180975</xdr:rowOff>
              </to>
            </anchor>
          </controlPr>
        </control>
      </mc:Choice>
      <mc:Fallback>
        <control shapeId="28673" r:id="rId5" name="ScrollBar1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I44"/>
  <sheetViews>
    <sheetView workbookViewId="0">
      <selection activeCell="L7" sqref="L7"/>
    </sheetView>
  </sheetViews>
  <sheetFormatPr baseColWidth="10" defaultRowHeight="15"/>
  <cols>
    <col min="4" max="4" width="10.28515625" customWidth="1"/>
    <col min="5" max="5" width="7.85546875" customWidth="1"/>
    <col min="6" max="6" width="7.7109375" customWidth="1"/>
    <col min="7" max="8" width="5.140625" customWidth="1"/>
    <col min="9" max="9" width="6.5703125" customWidth="1"/>
  </cols>
  <sheetData>
    <row r="1" spans="1:9" ht="33.75">
      <c r="A1" s="18" t="s">
        <v>24</v>
      </c>
      <c r="B1" s="19"/>
      <c r="C1" s="156" t="s">
        <v>34</v>
      </c>
      <c r="D1" s="156"/>
      <c r="E1" s="156"/>
    </row>
    <row r="2" spans="1:9" ht="15" customHeight="1">
      <c r="A2" s="22" t="s">
        <v>32</v>
      </c>
      <c r="B2" s="19"/>
      <c r="C2" s="156"/>
      <c r="D2" s="156"/>
      <c r="E2" s="156"/>
    </row>
    <row r="3" spans="1:9" ht="23.25">
      <c r="A3" s="16" t="s">
        <v>25</v>
      </c>
      <c r="B3" s="16"/>
      <c r="C3" s="17"/>
      <c r="I3" s="12"/>
    </row>
    <row r="4" spans="1:9">
      <c r="A4" s="144" t="s">
        <v>22</v>
      </c>
      <c r="B4" s="144"/>
      <c r="C4" s="15" t="s">
        <v>23</v>
      </c>
    </row>
    <row r="5" spans="1:9">
      <c r="B5" t="s">
        <v>21</v>
      </c>
      <c r="C5" s="20">
        <v>0.45</v>
      </c>
    </row>
    <row r="6" spans="1:9">
      <c r="B6" t="s">
        <v>19</v>
      </c>
      <c r="C6" s="20">
        <v>0</v>
      </c>
    </row>
    <row r="7" spans="1:9">
      <c r="B7" t="s">
        <v>20</v>
      </c>
      <c r="C7" s="20">
        <v>1</v>
      </c>
    </row>
    <row r="8" spans="1:9" ht="15" customHeight="1"/>
    <row r="33" spans="1:6">
      <c r="A33" s="16" t="s">
        <v>26</v>
      </c>
      <c r="B33" s="16"/>
      <c r="C33" s="17"/>
    </row>
    <row r="35" spans="1:6">
      <c r="A35" s="3" t="s">
        <v>16</v>
      </c>
      <c r="B35" s="4"/>
      <c r="C35" s="2"/>
      <c r="D35" s="4"/>
      <c r="E35" s="2"/>
      <c r="F35" s="5"/>
    </row>
    <row r="36" spans="1:6">
      <c r="A36" s="3"/>
      <c r="B36" s="4"/>
      <c r="C36" s="2"/>
      <c r="D36" s="4"/>
      <c r="E36" s="2"/>
      <c r="F36" s="5"/>
    </row>
    <row r="37" spans="1:6">
      <c r="A37" s="2"/>
      <c r="B37" s="6" t="s">
        <v>6</v>
      </c>
      <c r="C37" s="2"/>
      <c r="D37" s="6" t="s">
        <v>0</v>
      </c>
      <c r="E37" s="6" t="s">
        <v>1</v>
      </c>
      <c r="F37" s="2"/>
    </row>
    <row r="38" spans="1:6">
      <c r="A38" s="3" t="s">
        <v>2</v>
      </c>
      <c r="B38" s="4">
        <f>C6</f>
        <v>0</v>
      </c>
      <c r="C38" s="2"/>
      <c r="D38" s="4">
        <v>0</v>
      </c>
      <c r="E38" s="9">
        <f>B40</f>
        <v>0.45</v>
      </c>
      <c r="F38" s="10">
        <f>E38</f>
        <v>0.45</v>
      </c>
    </row>
    <row r="39" spans="1:6">
      <c r="A39" s="3" t="s">
        <v>3</v>
      </c>
      <c r="B39" s="4">
        <f>C7</f>
        <v>1</v>
      </c>
      <c r="C39" s="2"/>
      <c r="D39" s="4"/>
      <c r="E39" s="4"/>
      <c r="F39" s="2"/>
    </row>
    <row r="40" spans="1:6">
      <c r="A40" s="3" t="s">
        <v>4</v>
      </c>
      <c r="B40" s="4">
        <f>C5</f>
        <v>0.45</v>
      </c>
      <c r="C40" s="2"/>
      <c r="D40" s="4"/>
      <c r="E40" s="11" t="str">
        <f>IF(E38&gt;0.5,CHAR(241),CHAR(242))</f>
        <v>ò</v>
      </c>
      <c r="F40" s="2"/>
    </row>
    <row r="41" spans="1:6">
      <c r="A41" s="2" t="s">
        <v>7</v>
      </c>
      <c r="B41" s="4">
        <f>(B39-B38)/5</f>
        <v>0.2</v>
      </c>
      <c r="C41" s="2"/>
      <c r="D41" s="4"/>
      <c r="E41" s="4"/>
      <c r="F41" s="2"/>
    </row>
    <row r="42" spans="1:6">
      <c r="A42" s="2" t="s">
        <v>8</v>
      </c>
      <c r="B42" s="4">
        <f>(B39-B38)*2/5</f>
        <v>0.4</v>
      </c>
      <c r="C42" s="2"/>
      <c r="D42" s="4"/>
      <c r="E42" s="4"/>
      <c r="F42" s="2"/>
    </row>
    <row r="43" spans="1:6">
      <c r="A43" s="2" t="s">
        <v>9</v>
      </c>
      <c r="B43" s="4">
        <f>(B39-B38)*3/5</f>
        <v>0.6</v>
      </c>
      <c r="C43" s="2"/>
      <c r="D43" s="2"/>
      <c r="E43" s="4"/>
      <c r="F43" s="4"/>
    </row>
    <row r="44" spans="1:6">
      <c r="A44" s="2" t="s">
        <v>10</v>
      </c>
      <c r="B44" s="4">
        <f>(B39-B38)*4/5</f>
        <v>0.8</v>
      </c>
      <c r="C44" s="2"/>
      <c r="D44" s="2"/>
      <c r="E44" s="4"/>
      <c r="F44" s="4"/>
    </row>
  </sheetData>
  <mergeCells count="2">
    <mergeCell ref="C1:E2"/>
    <mergeCell ref="A4:B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4"/>
  <sheetViews>
    <sheetView showGridLines="0" topLeftCell="D1" zoomScale="90" zoomScaleNormal="90" workbookViewId="0">
      <selection activeCell="K38" sqref="K38"/>
    </sheetView>
  </sheetViews>
  <sheetFormatPr baseColWidth="10" defaultColWidth="9.140625" defaultRowHeight="12.75"/>
  <cols>
    <col min="1" max="5" width="9.140625" style="69"/>
    <col min="6" max="6" width="9.140625" style="69" customWidth="1"/>
    <col min="7" max="9" width="9.140625" style="69"/>
    <col min="10" max="10" width="3.5703125" style="69" customWidth="1"/>
    <col min="11" max="11" width="11.7109375" style="69" bestFit="1" customWidth="1"/>
    <col min="12" max="12" width="9.140625" style="69"/>
    <col min="13" max="13" width="2.140625" style="69" customWidth="1"/>
    <col min="14" max="14" width="10.42578125" style="69" bestFit="1" customWidth="1"/>
    <col min="15" max="16" width="10.28515625" style="69" bestFit="1" customWidth="1"/>
    <col min="17" max="18" width="10" style="69" bestFit="1" customWidth="1"/>
    <col min="19" max="19" width="10.140625" style="69" bestFit="1" customWidth="1"/>
    <col min="20" max="30" width="9.140625" style="69"/>
    <col min="31" max="31" width="11.7109375" style="69" bestFit="1" customWidth="1"/>
    <col min="32" max="16384" width="9.140625" style="69"/>
  </cols>
  <sheetData>
    <row r="1" spans="1:21" ht="12.75" customHeight="1">
      <c r="B1" s="81"/>
      <c r="C1" s="81"/>
      <c r="D1" s="85"/>
      <c r="E1" s="85"/>
      <c r="F1" s="85"/>
      <c r="G1" s="85"/>
      <c r="H1" s="85"/>
      <c r="I1" s="85"/>
      <c r="J1" s="85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81"/>
    </row>
    <row r="2" spans="1:21" ht="13.5" customHeight="1">
      <c r="A2" s="80"/>
      <c r="B2" s="81"/>
      <c r="C2" s="81"/>
      <c r="D2" s="85"/>
      <c r="E2" s="85"/>
      <c r="F2" s="85"/>
      <c r="G2" s="85"/>
      <c r="H2" s="85"/>
      <c r="I2" s="85"/>
      <c r="J2" s="85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81"/>
    </row>
    <row r="3" spans="1:21">
      <c r="A3" s="80"/>
      <c r="B3" s="80"/>
      <c r="C3" s="80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0"/>
    </row>
    <row r="4" spans="1:21">
      <c r="A4" s="80"/>
      <c r="B4" s="80"/>
      <c r="C4" s="80"/>
      <c r="D4" s="85"/>
      <c r="E4" s="85"/>
      <c r="F4" s="85"/>
      <c r="G4" s="85"/>
      <c r="H4" s="85"/>
      <c r="I4" s="85"/>
      <c r="J4" s="85"/>
      <c r="K4" s="95" t="s">
        <v>83</v>
      </c>
      <c r="L4" s="95"/>
      <c r="M4" s="85"/>
      <c r="N4" s="85"/>
      <c r="O4" s="85"/>
      <c r="P4" s="85"/>
      <c r="Q4" s="85"/>
      <c r="R4" s="85"/>
      <c r="S4" s="85"/>
      <c r="T4" s="85"/>
      <c r="U4" s="80"/>
    </row>
    <row r="5" spans="1:21">
      <c r="A5" s="80"/>
      <c r="B5" s="80"/>
      <c r="C5" s="80"/>
      <c r="D5" s="85"/>
      <c r="E5" s="85"/>
      <c r="F5" s="85"/>
      <c r="G5" s="85"/>
      <c r="H5" s="85"/>
      <c r="I5" s="85"/>
      <c r="J5" s="85"/>
      <c r="K5" s="88" t="s">
        <v>84</v>
      </c>
      <c r="L5" s="88">
        <v>35</v>
      </c>
      <c r="M5" s="85"/>
      <c r="N5" s="85"/>
      <c r="O5" s="85"/>
      <c r="P5" s="85"/>
      <c r="Q5" s="85"/>
      <c r="R5" s="85"/>
      <c r="S5" s="85"/>
      <c r="T5" s="85"/>
      <c r="U5" s="80"/>
    </row>
    <row r="6" spans="1:21">
      <c r="A6" s="80"/>
      <c r="B6" s="80"/>
      <c r="C6" s="80"/>
      <c r="D6" s="85"/>
      <c r="E6" s="85"/>
      <c r="F6" s="85"/>
      <c r="G6" s="85"/>
      <c r="H6" s="85"/>
      <c r="I6" s="85"/>
      <c r="J6" s="85"/>
      <c r="K6" s="88" t="s">
        <v>85</v>
      </c>
      <c r="L6" s="88">
        <v>35</v>
      </c>
      <c r="M6" s="85"/>
      <c r="N6" s="85"/>
      <c r="O6" s="85"/>
      <c r="P6" s="85"/>
      <c r="Q6" s="85"/>
      <c r="R6" s="85"/>
      <c r="S6" s="85"/>
      <c r="T6" s="85"/>
      <c r="U6" s="80"/>
    </row>
    <row r="7" spans="1:21">
      <c r="A7" s="80"/>
      <c r="B7" s="80"/>
      <c r="C7" s="80"/>
      <c r="D7" s="85"/>
      <c r="E7" s="85"/>
      <c r="F7" s="85"/>
      <c r="G7" s="85"/>
      <c r="H7" s="85"/>
      <c r="I7" s="85"/>
      <c r="J7" s="85"/>
      <c r="K7" s="88" t="s">
        <v>86</v>
      </c>
      <c r="L7" s="88">
        <v>30</v>
      </c>
      <c r="M7" s="85"/>
      <c r="N7" s="158" t="s">
        <v>87</v>
      </c>
      <c r="O7" s="158"/>
      <c r="P7" s="158"/>
      <c r="Q7" s="89"/>
      <c r="R7" s="89"/>
      <c r="S7" s="89"/>
      <c r="T7" s="85"/>
      <c r="U7" s="80"/>
    </row>
    <row r="8" spans="1:21">
      <c r="A8" s="80"/>
      <c r="B8" s="80"/>
      <c r="C8" s="80"/>
      <c r="D8" s="85"/>
      <c r="E8" s="85"/>
      <c r="F8" s="85"/>
      <c r="G8" s="85"/>
      <c r="H8" s="85"/>
      <c r="I8" s="85"/>
      <c r="J8" s="85"/>
      <c r="K8" s="88" t="s">
        <v>88</v>
      </c>
      <c r="L8" s="88">
        <v>30</v>
      </c>
      <c r="M8" s="85"/>
      <c r="N8" s="95" t="s">
        <v>89</v>
      </c>
      <c r="O8" s="95" t="s">
        <v>6</v>
      </c>
      <c r="P8" s="95" t="s">
        <v>90</v>
      </c>
      <c r="Q8" s="89"/>
      <c r="R8" s="89"/>
      <c r="S8" s="89"/>
      <c r="T8" s="85"/>
      <c r="U8" s="80"/>
    </row>
    <row r="9" spans="1:21">
      <c r="A9" s="80"/>
      <c r="B9" s="80"/>
      <c r="C9" s="80"/>
      <c r="D9" s="85"/>
      <c r="E9" s="85"/>
      <c r="F9" s="85"/>
      <c r="G9" s="85"/>
      <c r="H9" s="85"/>
      <c r="I9" s="85"/>
      <c r="J9" s="85"/>
      <c r="K9" s="86" t="s">
        <v>91</v>
      </c>
      <c r="L9" s="86">
        <f>SUM(L5:L8)</f>
        <v>130</v>
      </c>
      <c r="M9" s="85"/>
      <c r="N9" s="90" t="s">
        <v>92</v>
      </c>
      <c r="O9" s="91">
        <v>0</v>
      </c>
      <c r="P9" s="90">
        <v>0</v>
      </c>
      <c r="Q9" s="89"/>
      <c r="R9" s="89"/>
      <c r="S9" s="89"/>
      <c r="T9" s="85"/>
      <c r="U9" s="80"/>
    </row>
    <row r="10" spans="1:21">
      <c r="A10" s="80"/>
      <c r="B10" s="80"/>
      <c r="C10" s="80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90" t="s">
        <v>93</v>
      </c>
      <c r="O10" s="91">
        <f t="shared" ref="O10:O18" si="0">$O$19*$P10</f>
        <v>10</v>
      </c>
      <c r="P10" s="90">
        <v>0.1</v>
      </c>
      <c r="Q10" s="89"/>
      <c r="R10" s="89"/>
      <c r="S10" s="89"/>
      <c r="T10" s="85"/>
      <c r="U10" s="80"/>
    </row>
    <row r="11" spans="1:21">
      <c r="A11" s="80"/>
      <c r="B11" s="80"/>
      <c r="C11" s="80"/>
      <c r="D11" s="85"/>
      <c r="E11" s="85"/>
      <c r="F11" s="85"/>
      <c r="G11" s="85"/>
      <c r="H11" s="85"/>
      <c r="I11" s="85"/>
      <c r="J11" s="85"/>
      <c r="K11" s="95" t="s">
        <v>94</v>
      </c>
      <c r="L11" s="95"/>
      <c r="M11" s="85"/>
      <c r="N11" s="90" t="s">
        <v>95</v>
      </c>
      <c r="O11" s="91">
        <f t="shared" si="0"/>
        <v>20</v>
      </c>
      <c r="P11" s="90">
        <v>0.2</v>
      </c>
      <c r="Q11" s="89"/>
      <c r="R11" s="89"/>
      <c r="S11" s="89"/>
      <c r="T11" s="85"/>
      <c r="U11" s="80"/>
    </row>
    <row r="12" spans="1:21">
      <c r="A12" s="80"/>
      <c r="B12" s="80"/>
      <c r="C12" s="80"/>
      <c r="D12" s="85"/>
      <c r="E12" s="85"/>
      <c r="F12" s="85"/>
      <c r="G12" s="85"/>
      <c r="H12" s="85"/>
      <c r="I12" s="85"/>
      <c r="J12" s="85"/>
      <c r="K12" s="93" t="s">
        <v>96</v>
      </c>
      <c r="L12" s="93">
        <v>100</v>
      </c>
      <c r="M12" s="85"/>
      <c r="N12" s="90" t="s">
        <v>97</v>
      </c>
      <c r="O12" s="91">
        <f t="shared" si="0"/>
        <v>30</v>
      </c>
      <c r="P12" s="90">
        <v>0.3</v>
      </c>
      <c r="Q12" s="89"/>
      <c r="R12" s="89"/>
      <c r="S12" s="89"/>
      <c r="T12" s="85"/>
      <c r="U12" s="80"/>
    </row>
    <row r="13" spans="1:21">
      <c r="A13" s="80"/>
      <c r="B13" s="80"/>
      <c r="C13" s="80"/>
      <c r="D13" s="85"/>
      <c r="E13" s="85"/>
      <c r="F13" s="85"/>
      <c r="G13" s="85"/>
      <c r="H13" s="85"/>
      <c r="I13" s="85"/>
      <c r="J13" s="85"/>
      <c r="K13" s="93" t="s">
        <v>98</v>
      </c>
      <c r="L13" s="93">
        <v>45</v>
      </c>
      <c r="M13" s="85"/>
      <c r="N13" s="90" t="s">
        <v>99</v>
      </c>
      <c r="O13" s="91">
        <f t="shared" si="0"/>
        <v>40</v>
      </c>
      <c r="P13" s="90">
        <v>0.4</v>
      </c>
      <c r="Q13" s="89"/>
      <c r="R13" s="89"/>
      <c r="S13" s="89"/>
      <c r="T13" s="85"/>
      <c r="U13" s="80"/>
    </row>
    <row r="14" spans="1:21" ht="15">
      <c r="A14" s="80"/>
      <c r="B14" s="80"/>
      <c r="C14" s="80"/>
      <c r="D14" s="85"/>
      <c r="E14" s="85"/>
      <c r="F14" s="85"/>
      <c r="G14" s="85"/>
      <c r="H14" s="85"/>
      <c r="I14" s="85"/>
      <c r="J14" s="85"/>
      <c r="K14" s="93" t="s">
        <v>18</v>
      </c>
      <c r="L14" s="94">
        <f>L13/L12</f>
        <v>0.45</v>
      </c>
      <c r="M14" s="89"/>
      <c r="N14" s="90" t="s">
        <v>100</v>
      </c>
      <c r="O14" s="91">
        <f t="shared" si="0"/>
        <v>50</v>
      </c>
      <c r="P14" s="90">
        <v>0.5</v>
      </c>
      <c r="Q14" s="89"/>
      <c r="R14" s="89"/>
      <c r="S14" s="89"/>
      <c r="T14" s="85"/>
      <c r="U14" s="80"/>
    </row>
    <row r="15" spans="1:21">
      <c r="A15" s="80"/>
      <c r="B15" s="80"/>
      <c r="C15" s="80"/>
      <c r="D15" s="85"/>
      <c r="E15" s="85"/>
      <c r="F15" s="85"/>
      <c r="G15" s="85"/>
      <c r="H15" s="85"/>
      <c r="I15" s="85"/>
      <c r="J15" s="85"/>
      <c r="K15" s="93" t="s">
        <v>4</v>
      </c>
      <c r="L15" s="92">
        <f>L14*100-0.5</f>
        <v>44.5</v>
      </c>
      <c r="M15" s="89"/>
      <c r="N15" s="90" t="s">
        <v>101</v>
      </c>
      <c r="O15" s="91">
        <f t="shared" si="0"/>
        <v>60</v>
      </c>
      <c r="P15" s="90">
        <v>0.6</v>
      </c>
      <c r="Q15" s="89"/>
      <c r="R15" s="89"/>
      <c r="S15" s="89"/>
      <c r="T15" s="85"/>
      <c r="U15" s="80"/>
    </row>
    <row r="16" spans="1:21">
      <c r="A16" s="80"/>
      <c r="B16" s="80"/>
      <c r="C16" s="80"/>
      <c r="D16" s="85"/>
      <c r="E16" s="85"/>
      <c r="F16" s="85"/>
      <c r="G16" s="85"/>
      <c r="H16" s="85"/>
      <c r="I16" s="85"/>
      <c r="J16" s="85"/>
      <c r="K16" s="89"/>
      <c r="L16" s="89"/>
      <c r="M16" s="89"/>
      <c r="N16" s="90" t="s">
        <v>102</v>
      </c>
      <c r="O16" s="91">
        <f t="shared" si="0"/>
        <v>70</v>
      </c>
      <c r="P16" s="90">
        <v>0.7</v>
      </c>
      <c r="Q16" s="89"/>
      <c r="R16" s="89"/>
      <c r="S16" s="89"/>
      <c r="T16" s="85"/>
      <c r="U16" s="80"/>
    </row>
    <row r="17" spans="1:21">
      <c r="A17" s="80"/>
      <c r="B17" s="80"/>
      <c r="C17" s="80"/>
      <c r="D17" s="85"/>
      <c r="E17" s="85"/>
      <c r="F17" s="85"/>
      <c r="G17" s="85"/>
      <c r="H17" s="85"/>
      <c r="I17" s="85"/>
      <c r="J17" s="85"/>
      <c r="K17" s="158" t="s">
        <v>103</v>
      </c>
      <c r="L17" s="158"/>
      <c r="M17" s="85"/>
      <c r="N17" s="90" t="s">
        <v>104</v>
      </c>
      <c r="O17" s="91">
        <f t="shared" si="0"/>
        <v>80</v>
      </c>
      <c r="P17" s="90">
        <v>0.8</v>
      </c>
      <c r="Q17" s="89"/>
      <c r="R17" s="89"/>
      <c r="S17" s="89"/>
      <c r="T17" s="85"/>
      <c r="U17" s="80"/>
    </row>
    <row r="18" spans="1:21">
      <c r="A18" s="80"/>
      <c r="B18" s="80"/>
      <c r="C18" s="80"/>
      <c r="D18" s="85"/>
      <c r="E18" s="85"/>
      <c r="F18" s="85"/>
      <c r="G18" s="85"/>
      <c r="H18" s="85"/>
      <c r="I18" s="85"/>
      <c r="J18" s="85"/>
      <c r="K18" s="88" t="s">
        <v>6</v>
      </c>
      <c r="L18" s="87">
        <f>L15</f>
        <v>44.5</v>
      </c>
      <c r="M18" s="85"/>
      <c r="N18" s="90" t="s">
        <v>105</v>
      </c>
      <c r="O18" s="91">
        <f t="shared" si="0"/>
        <v>90</v>
      </c>
      <c r="P18" s="90">
        <v>0.9</v>
      </c>
      <c r="Q18" s="89"/>
      <c r="R18" s="89"/>
      <c r="S18" s="89"/>
      <c r="T18" s="85"/>
      <c r="U18" s="80"/>
    </row>
    <row r="19" spans="1:21">
      <c r="A19" s="80"/>
      <c r="B19" s="80"/>
      <c r="C19" s="80"/>
      <c r="D19" s="85"/>
      <c r="E19" s="85"/>
      <c r="F19" s="85"/>
      <c r="G19" s="85"/>
      <c r="H19" s="85"/>
      <c r="I19" s="85"/>
      <c r="J19" s="85"/>
      <c r="K19" s="88" t="s">
        <v>106</v>
      </c>
      <c r="L19" s="88">
        <v>1</v>
      </c>
      <c r="M19" s="85"/>
      <c r="N19" s="90" t="s">
        <v>107</v>
      </c>
      <c r="O19" s="91">
        <f>L12</f>
        <v>100</v>
      </c>
      <c r="P19" s="90">
        <v>1</v>
      </c>
      <c r="Q19" s="89"/>
      <c r="R19" s="89"/>
      <c r="S19" s="89"/>
      <c r="T19" s="85"/>
      <c r="U19" s="80"/>
    </row>
    <row r="20" spans="1:21">
      <c r="A20" s="80"/>
      <c r="B20" s="80"/>
      <c r="C20" s="80"/>
      <c r="D20" s="85"/>
      <c r="E20" s="85"/>
      <c r="F20" s="85"/>
      <c r="G20" s="85"/>
      <c r="H20" s="85"/>
      <c r="I20" s="85"/>
      <c r="J20" s="85"/>
      <c r="K20" s="88" t="s">
        <v>108</v>
      </c>
      <c r="L20" s="87">
        <f>130-L18-L19</f>
        <v>84.5</v>
      </c>
      <c r="M20" s="85"/>
      <c r="N20" s="85"/>
      <c r="O20" s="85"/>
      <c r="P20" s="85"/>
      <c r="Q20" s="85"/>
      <c r="R20" s="85"/>
      <c r="S20" s="85"/>
      <c r="T20" s="85"/>
      <c r="U20" s="80"/>
    </row>
    <row r="21" spans="1:21">
      <c r="A21" s="80"/>
      <c r="B21" s="80"/>
      <c r="C21" s="80"/>
      <c r="D21" s="85"/>
      <c r="E21" s="85"/>
      <c r="F21" s="85"/>
      <c r="G21" s="85"/>
      <c r="H21" s="85"/>
      <c r="I21" s="85"/>
      <c r="J21" s="85"/>
      <c r="K21" s="86" t="s">
        <v>91</v>
      </c>
      <c r="L21" s="86">
        <f>SUM(L18:L20)</f>
        <v>130</v>
      </c>
      <c r="M21" s="85"/>
      <c r="N21" s="85"/>
      <c r="O21" s="85"/>
      <c r="P21" s="85"/>
      <c r="Q21" s="85"/>
      <c r="R21" s="85"/>
      <c r="S21" s="85"/>
      <c r="T21" s="85"/>
      <c r="U21" s="80"/>
    </row>
    <row r="22" spans="1:21">
      <c r="A22" s="80"/>
      <c r="B22" s="80"/>
      <c r="C22" s="80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0"/>
    </row>
    <row r="23" spans="1:21">
      <c r="A23" s="80"/>
      <c r="B23" s="80"/>
      <c r="C23" s="80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0"/>
    </row>
    <row r="24" spans="1:21">
      <c r="A24" s="80"/>
      <c r="B24" s="80"/>
      <c r="C24" s="80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0"/>
    </row>
    <row r="25" spans="1:21">
      <c r="A25" s="80"/>
      <c r="B25" s="80"/>
      <c r="C25" s="80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0"/>
    </row>
    <row r="26" spans="1:21">
      <c r="A26" s="80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</row>
    <row r="27" spans="1:21">
      <c r="A27" s="8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</row>
    <row r="28" spans="1:21">
      <c r="A28" s="8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</row>
    <row r="29" spans="1:21" ht="18.75">
      <c r="A29" s="80"/>
      <c r="B29" s="84" t="s">
        <v>109</v>
      </c>
      <c r="C29" s="83" t="s">
        <v>110</v>
      </c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</row>
    <row r="30" spans="1:21">
      <c r="A30" s="80"/>
      <c r="B30" s="80"/>
      <c r="C30" s="82" t="s">
        <v>111</v>
      </c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</row>
    <row r="31" spans="1:21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</row>
    <row r="32" spans="1:21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</row>
    <row r="33" spans="1:21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</row>
    <row r="34" spans="1:21">
      <c r="A34" s="80"/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</row>
    <row r="35" spans="1:21">
      <c r="A35" s="80"/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</row>
    <row r="36" spans="1:21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</row>
    <row r="37" spans="1:21">
      <c r="A37" s="80"/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</row>
    <row r="38" spans="1:21">
      <c r="A38" s="80"/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</row>
    <row r="39" spans="1:21">
      <c r="A39" s="80"/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</row>
    <row r="40" spans="1:21">
      <c r="A40" s="80"/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</row>
    <row r="41" spans="1:2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</row>
    <row r="42" spans="1:21">
      <c r="A42" s="80"/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</row>
    <row r="43" spans="1:21">
      <c r="A43" s="80"/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</row>
    <row r="44" spans="1:21">
      <c r="A44" s="80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</row>
    <row r="45" spans="1:21">
      <c r="A45" s="80"/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</row>
    <row r="46" spans="1:21">
      <c r="A46" s="80"/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</row>
    <row r="47" spans="1:21">
      <c r="A47" s="80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</row>
    <row r="48" spans="1:21">
      <c r="A48" s="80"/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</row>
    <row r="49" spans="1:21">
      <c r="A49" s="80"/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</row>
    <row r="50" spans="1:21">
      <c r="A50" s="80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</row>
    <row r="51" spans="1:21">
      <c r="A51" s="80"/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</row>
    <row r="52" spans="1:21">
      <c r="A52" s="80"/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</row>
    <row r="53" spans="1:21">
      <c r="A53" s="80"/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</row>
    <row r="54" spans="1:21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</row>
    <row r="55" spans="1:21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</row>
    <row r="56" spans="1:21">
      <c r="A56" s="80"/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</row>
    <row r="57" spans="1:21">
      <c r="A57" s="80"/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</row>
    <row r="58" spans="1:21">
      <c r="A58" s="80"/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</row>
    <row r="59" spans="1:21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</row>
    <row r="60" spans="1:21">
      <c r="A60" s="80"/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</row>
    <row r="61" spans="1:21">
      <c r="A61" s="80"/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</row>
    <row r="62" spans="1:21"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</row>
    <row r="63" spans="1:21"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</row>
    <row r="64" spans="1:21"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</row>
    <row r="65" spans="2:27"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R65" s="80"/>
      <c r="S65" s="80"/>
      <c r="T65" s="80"/>
      <c r="U65" s="80"/>
    </row>
    <row r="66" spans="2:27"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R66" s="80"/>
      <c r="S66" s="80"/>
      <c r="T66" s="80"/>
      <c r="U66" s="80"/>
    </row>
    <row r="67" spans="2:27"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R67" s="80"/>
      <c r="S67" s="80"/>
      <c r="T67" s="80"/>
      <c r="U67" s="80"/>
    </row>
    <row r="68" spans="2:27">
      <c r="B68" s="70"/>
      <c r="C68" s="70"/>
      <c r="D68" s="70"/>
      <c r="E68" s="70"/>
      <c r="F68" s="70"/>
      <c r="G68" s="70"/>
      <c r="H68" s="70"/>
      <c r="I68" s="70"/>
      <c r="K68" s="70"/>
      <c r="L68" s="70"/>
      <c r="M68" s="70"/>
      <c r="N68" s="70"/>
      <c r="O68" s="70"/>
      <c r="P68" s="70"/>
      <c r="Q68" s="70"/>
      <c r="R68" s="70"/>
      <c r="T68" s="70"/>
      <c r="U68" s="70"/>
      <c r="V68" s="70"/>
      <c r="W68" s="70"/>
      <c r="X68" s="70"/>
      <c r="Y68" s="70"/>
      <c r="Z68" s="70"/>
      <c r="AA68" s="70"/>
    </row>
    <row r="69" spans="2:27">
      <c r="B69" s="70"/>
      <c r="C69" s="70"/>
      <c r="D69" s="70"/>
      <c r="E69" s="70"/>
      <c r="F69" s="70"/>
      <c r="G69" s="70"/>
      <c r="H69" s="70"/>
      <c r="I69" s="70"/>
      <c r="K69" s="70"/>
      <c r="L69" s="70"/>
      <c r="M69" s="70"/>
      <c r="N69" s="70"/>
      <c r="O69" s="70"/>
      <c r="P69" s="70"/>
      <c r="Q69" s="70"/>
      <c r="R69" s="70"/>
      <c r="T69" s="70"/>
      <c r="U69" s="70"/>
      <c r="V69" s="70"/>
      <c r="W69" s="70"/>
      <c r="X69" s="70"/>
      <c r="Y69" s="70"/>
      <c r="Z69" s="70"/>
      <c r="AA69" s="70"/>
    </row>
    <row r="70" spans="2:27">
      <c r="B70" s="70"/>
      <c r="C70" s="70"/>
      <c r="D70" s="70"/>
      <c r="E70" s="70"/>
      <c r="F70" s="70"/>
      <c r="G70" s="70"/>
      <c r="H70" s="70"/>
      <c r="I70" s="70"/>
      <c r="K70" s="70"/>
      <c r="L70" s="70"/>
      <c r="M70" s="70"/>
      <c r="N70" s="70"/>
      <c r="O70" s="70"/>
      <c r="P70" s="70"/>
      <c r="Q70" s="70"/>
      <c r="R70" s="70"/>
      <c r="T70" s="70"/>
      <c r="U70" s="70"/>
      <c r="V70" s="70"/>
      <c r="W70" s="70"/>
      <c r="X70" s="70"/>
      <c r="Y70" s="70"/>
      <c r="Z70" s="70"/>
      <c r="AA70" s="70"/>
    </row>
    <row r="71" spans="2:27">
      <c r="B71" s="70"/>
      <c r="C71" s="70"/>
      <c r="D71" s="70"/>
      <c r="E71" s="70"/>
      <c r="F71" s="70"/>
      <c r="G71" s="70"/>
      <c r="H71" s="70"/>
      <c r="I71" s="70"/>
      <c r="K71" s="70"/>
      <c r="L71" s="70"/>
      <c r="M71" s="70"/>
      <c r="N71" s="70"/>
      <c r="O71" s="70"/>
      <c r="P71" s="70"/>
      <c r="Q71" s="70"/>
      <c r="R71" s="70"/>
      <c r="T71" s="70"/>
      <c r="U71" s="70"/>
      <c r="V71" s="70"/>
      <c r="W71" s="70"/>
      <c r="X71" s="70"/>
      <c r="Y71" s="70"/>
      <c r="Z71" s="70"/>
      <c r="AA71" s="70"/>
    </row>
    <row r="72" spans="2:27">
      <c r="B72" s="70"/>
      <c r="C72" s="70"/>
      <c r="D72" s="70"/>
      <c r="E72" s="70"/>
      <c r="F72" s="70"/>
      <c r="G72" s="70"/>
      <c r="H72" s="70"/>
      <c r="I72" s="70"/>
      <c r="K72" s="70"/>
      <c r="L72" s="70"/>
      <c r="M72" s="70"/>
      <c r="N72" s="70"/>
      <c r="O72" s="70"/>
      <c r="P72" s="70"/>
      <c r="Q72" s="70"/>
      <c r="R72" s="70"/>
      <c r="T72" s="70"/>
      <c r="U72" s="70"/>
      <c r="V72" s="70"/>
      <c r="W72" s="70"/>
      <c r="X72" s="70"/>
      <c r="Y72" s="70"/>
      <c r="Z72" s="70"/>
      <c r="AA72" s="70"/>
    </row>
    <row r="73" spans="2:27">
      <c r="B73" s="70"/>
      <c r="C73" s="70"/>
      <c r="D73" s="70"/>
      <c r="E73" s="70"/>
      <c r="F73" s="70"/>
      <c r="G73" s="70"/>
      <c r="H73" s="70"/>
      <c r="I73" s="70"/>
      <c r="K73" s="70"/>
      <c r="L73" s="70"/>
      <c r="M73" s="70"/>
      <c r="N73" s="70"/>
      <c r="O73" s="70"/>
      <c r="P73" s="70"/>
      <c r="Q73" s="70"/>
      <c r="R73" s="70"/>
      <c r="T73" s="70"/>
      <c r="U73" s="70"/>
      <c r="V73" s="70"/>
      <c r="W73" s="70"/>
      <c r="X73" s="70"/>
      <c r="Y73" s="70"/>
      <c r="Z73" s="70"/>
      <c r="AA73" s="70"/>
    </row>
    <row r="74" spans="2:27">
      <c r="B74" s="70"/>
      <c r="C74" s="70"/>
      <c r="D74" s="70"/>
      <c r="E74" s="70"/>
      <c r="F74" s="70"/>
      <c r="G74" s="70"/>
      <c r="H74" s="70"/>
      <c r="I74" s="70"/>
      <c r="K74" s="70"/>
      <c r="L74" s="70"/>
      <c r="M74" s="70"/>
      <c r="N74" s="70"/>
      <c r="O74" s="70"/>
      <c r="P74" s="70"/>
      <c r="Q74" s="70"/>
      <c r="R74" s="70"/>
      <c r="T74" s="70"/>
      <c r="U74" s="70"/>
      <c r="V74" s="70"/>
      <c r="W74" s="70"/>
      <c r="X74" s="70"/>
      <c r="Y74" s="70"/>
      <c r="Z74" s="70"/>
      <c r="AA74" s="70"/>
    </row>
    <row r="75" spans="2:27">
      <c r="B75" s="70"/>
      <c r="C75" s="70"/>
      <c r="D75" s="70"/>
      <c r="E75" s="70"/>
      <c r="F75" s="70"/>
      <c r="G75" s="70"/>
      <c r="H75" s="70"/>
      <c r="I75" s="70"/>
      <c r="K75" s="70"/>
      <c r="L75" s="70"/>
      <c r="M75" s="70"/>
      <c r="N75" s="70"/>
      <c r="O75" s="70"/>
      <c r="P75" s="70"/>
      <c r="Q75" s="70"/>
      <c r="R75" s="70"/>
      <c r="T75" s="70"/>
      <c r="U75" s="70"/>
      <c r="V75" s="70"/>
      <c r="W75" s="70"/>
      <c r="X75" s="70"/>
      <c r="Y75" s="70"/>
      <c r="Z75" s="70"/>
      <c r="AA75" s="70"/>
    </row>
    <row r="76" spans="2:27">
      <c r="B76" s="70"/>
      <c r="C76" s="70"/>
      <c r="D76" s="70"/>
      <c r="E76" s="70"/>
      <c r="F76" s="70"/>
      <c r="G76" s="70"/>
      <c r="H76" s="70"/>
      <c r="I76" s="70"/>
      <c r="K76" s="70"/>
      <c r="L76" s="70"/>
      <c r="M76" s="70"/>
      <c r="N76" s="70"/>
      <c r="O76" s="70"/>
      <c r="P76" s="70"/>
      <c r="Q76" s="70"/>
      <c r="R76" s="70"/>
      <c r="T76" s="70"/>
      <c r="U76" s="70"/>
      <c r="V76" s="70"/>
      <c r="W76" s="70"/>
      <c r="X76" s="70"/>
      <c r="Y76" s="70"/>
      <c r="Z76" s="70"/>
      <c r="AA76" s="70"/>
    </row>
    <row r="77" spans="2:27">
      <c r="B77" s="70"/>
      <c r="C77" s="70"/>
      <c r="D77" s="70"/>
      <c r="E77" s="70"/>
      <c r="F77" s="70"/>
      <c r="G77" s="70"/>
      <c r="H77" s="70"/>
      <c r="I77" s="70"/>
      <c r="K77" s="70"/>
      <c r="L77" s="70"/>
      <c r="M77" s="70"/>
      <c r="N77" s="70"/>
      <c r="O77" s="70"/>
      <c r="P77" s="70"/>
      <c r="Q77" s="70"/>
      <c r="R77" s="70"/>
      <c r="T77" s="70"/>
      <c r="U77" s="70"/>
      <c r="V77" s="70"/>
      <c r="W77" s="70"/>
      <c r="X77" s="70"/>
      <c r="Y77" s="70"/>
      <c r="Z77" s="70"/>
      <c r="AA77" s="70"/>
    </row>
    <row r="78" spans="2:27">
      <c r="B78" s="70"/>
      <c r="C78" s="70"/>
      <c r="D78" s="70"/>
      <c r="E78" s="70"/>
      <c r="F78" s="70"/>
      <c r="G78" s="70"/>
      <c r="H78" s="70"/>
      <c r="I78" s="70"/>
      <c r="K78" s="70"/>
      <c r="L78" s="70"/>
      <c r="M78" s="70"/>
      <c r="N78" s="70"/>
      <c r="O78" s="70"/>
      <c r="P78" s="70"/>
      <c r="Q78" s="70"/>
      <c r="R78" s="70"/>
      <c r="T78" s="70"/>
      <c r="U78" s="70"/>
      <c r="V78" s="70"/>
      <c r="W78" s="70"/>
      <c r="X78" s="70"/>
      <c r="Y78" s="70"/>
      <c r="Z78" s="70"/>
      <c r="AA78" s="70"/>
    </row>
    <row r="79" spans="2:27">
      <c r="B79" s="70"/>
      <c r="C79" s="70"/>
      <c r="D79" s="70"/>
      <c r="E79" s="70"/>
      <c r="F79" s="70"/>
      <c r="G79" s="70"/>
      <c r="H79" s="70"/>
      <c r="I79" s="70"/>
      <c r="K79" s="70"/>
      <c r="L79" s="70"/>
      <c r="M79" s="70"/>
      <c r="N79" s="70"/>
      <c r="O79" s="70"/>
      <c r="P79" s="70"/>
      <c r="Q79" s="70"/>
      <c r="R79" s="70"/>
      <c r="T79" s="70"/>
      <c r="U79" s="70"/>
      <c r="V79" s="70"/>
      <c r="W79" s="70"/>
      <c r="X79" s="70"/>
      <c r="Y79" s="70"/>
      <c r="Z79" s="70"/>
      <c r="AA79" s="70"/>
    </row>
    <row r="80" spans="2:27">
      <c r="B80" s="70"/>
      <c r="C80" s="70"/>
      <c r="D80" s="70"/>
      <c r="E80" s="70"/>
      <c r="F80" s="70"/>
      <c r="G80" s="70"/>
      <c r="H80" s="70"/>
      <c r="I80" s="70"/>
      <c r="K80" s="70"/>
      <c r="L80" s="70"/>
      <c r="M80" s="70"/>
      <c r="N80" s="70"/>
      <c r="O80" s="70"/>
      <c r="P80" s="70"/>
      <c r="Q80" s="70"/>
      <c r="R80" s="70"/>
      <c r="T80" s="70"/>
      <c r="U80" s="70"/>
      <c r="V80" s="70"/>
      <c r="W80" s="70"/>
      <c r="X80" s="70"/>
      <c r="Y80" s="70"/>
      <c r="Z80" s="70"/>
      <c r="AA80" s="70"/>
    </row>
    <row r="81" spans="2:27">
      <c r="B81" s="70"/>
      <c r="C81" s="70"/>
      <c r="D81" s="70"/>
      <c r="E81" s="70"/>
      <c r="F81" s="70"/>
      <c r="G81" s="70"/>
      <c r="H81" s="70"/>
      <c r="I81" s="70"/>
      <c r="K81" s="70"/>
      <c r="L81" s="70"/>
      <c r="M81" s="70"/>
      <c r="N81" s="70"/>
      <c r="O81" s="70"/>
      <c r="P81" s="70"/>
      <c r="Q81" s="70"/>
      <c r="R81" s="70"/>
      <c r="T81" s="70"/>
      <c r="U81" s="70"/>
      <c r="V81" s="70"/>
      <c r="W81" s="70"/>
      <c r="X81" s="70"/>
      <c r="Y81" s="70"/>
      <c r="Z81" s="70"/>
      <c r="AA81" s="70"/>
    </row>
    <row r="82" spans="2:27">
      <c r="B82" s="70"/>
      <c r="C82" s="70"/>
      <c r="D82" s="70"/>
      <c r="E82" s="70"/>
      <c r="F82" s="70"/>
      <c r="G82" s="70"/>
      <c r="H82" s="70"/>
      <c r="I82" s="70"/>
      <c r="K82" s="70"/>
      <c r="L82" s="70"/>
      <c r="M82" s="70"/>
      <c r="N82" s="70"/>
      <c r="O82" s="70"/>
      <c r="P82" s="70"/>
      <c r="Q82" s="70"/>
      <c r="R82" s="70"/>
      <c r="T82" s="70"/>
      <c r="U82" s="70"/>
      <c r="V82" s="70"/>
      <c r="W82" s="70"/>
      <c r="X82" s="70"/>
      <c r="Y82" s="70"/>
      <c r="Z82" s="70"/>
      <c r="AA82" s="70"/>
    </row>
    <row r="83" spans="2:27">
      <c r="B83" s="70"/>
      <c r="C83" s="70"/>
      <c r="D83" s="70"/>
      <c r="E83" s="70"/>
      <c r="F83" s="70"/>
      <c r="G83" s="70"/>
      <c r="H83" s="70"/>
      <c r="I83" s="70"/>
      <c r="K83" s="70"/>
      <c r="L83" s="70"/>
      <c r="M83" s="70"/>
      <c r="N83" s="70"/>
      <c r="O83" s="70"/>
      <c r="P83" s="70"/>
      <c r="Q83" s="70"/>
      <c r="R83" s="70"/>
      <c r="T83" s="70"/>
      <c r="U83" s="70"/>
      <c r="V83" s="70"/>
      <c r="W83" s="70"/>
      <c r="X83" s="70"/>
      <c r="Y83" s="70"/>
      <c r="Z83" s="70"/>
      <c r="AA83" s="70"/>
    </row>
    <row r="84" spans="2:27">
      <c r="B84" s="70"/>
      <c r="C84" s="70"/>
      <c r="D84" s="70"/>
      <c r="E84" s="70"/>
      <c r="F84" s="70"/>
      <c r="G84" s="70"/>
      <c r="H84" s="70"/>
      <c r="I84" s="70"/>
      <c r="K84" s="70"/>
      <c r="L84" s="70"/>
      <c r="M84" s="70"/>
      <c r="N84" s="70"/>
      <c r="O84" s="70"/>
      <c r="P84" s="70"/>
      <c r="Q84" s="70"/>
      <c r="R84" s="70"/>
      <c r="T84" s="70"/>
      <c r="U84" s="70"/>
      <c r="V84" s="70"/>
      <c r="W84" s="70"/>
      <c r="X84" s="70"/>
      <c r="Y84" s="70"/>
      <c r="Z84" s="70"/>
      <c r="AA84" s="70"/>
    </row>
    <row r="85" spans="2:27">
      <c r="B85" s="70"/>
      <c r="C85" s="70"/>
      <c r="D85" s="70"/>
      <c r="E85" s="70"/>
      <c r="F85" s="70"/>
      <c r="G85" s="70"/>
      <c r="H85" s="70"/>
      <c r="I85" s="70"/>
      <c r="K85" s="70"/>
      <c r="L85" s="70"/>
      <c r="M85" s="70"/>
      <c r="N85" s="70"/>
      <c r="O85" s="70"/>
      <c r="P85" s="70"/>
      <c r="Q85" s="70"/>
      <c r="R85" s="70"/>
      <c r="T85" s="70"/>
      <c r="U85" s="70"/>
      <c r="V85" s="70"/>
      <c r="W85" s="70"/>
      <c r="X85" s="70"/>
      <c r="Y85" s="70"/>
      <c r="Z85" s="70"/>
      <c r="AA85" s="70"/>
    </row>
    <row r="86" spans="2:27">
      <c r="B86" s="70"/>
      <c r="C86" s="70"/>
      <c r="D86" s="70"/>
      <c r="E86" s="70"/>
      <c r="F86" s="70"/>
      <c r="G86" s="70"/>
      <c r="H86" s="70"/>
      <c r="I86" s="70"/>
      <c r="K86" s="70"/>
      <c r="L86" s="70"/>
      <c r="M86" s="70"/>
      <c r="N86" s="70"/>
      <c r="O86" s="70"/>
      <c r="P86" s="70"/>
      <c r="Q86" s="70"/>
      <c r="R86" s="70"/>
      <c r="T86" s="70"/>
      <c r="U86" s="70"/>
      <c r="V86" s="70"/>
      <c r="W86" s="70"/>
      <c r="X86" s="70"/>
      <c r="Y86" s="70"/>
      <c r="Z86" s="70"/>
      <c r="AA86" s="70"/>
    </row>
    <row r="87" spans="2:27">
      <c r="B87" s="70"/>
      <c r="C87" s="70"/>
      <c r="D87" s="70"/>
      <c r="E87" s="70"/>
      <c r="F87" s="70"/>
      <c r="G87" s="70"/>
      <c r="H87" s="70"/>
      <c r="I87" s="70"/>
      <c r="K87" s="70"/>
      <c r="L87" s="70"/>
      <c r="M87" s="70"/>
      <c r="N87" s="70"/>
      <c r="O87" s="70"/>
      <c r="P87" s="70"/>
      <c r="Q87" s="70"/>
      <c r="R87" s="70"/>
      <c r="T87" s="70"/>
      <c r="U87" s="70"/>
      <c r="V87" s="70"/>
      <c r="W87" s="70"/>
      <c r="X87" s="70"/>
      <c r="Y87" s="70"/>
      <c r="Z87" s="70"/>
      <c r="AA87" s="70"/>
    </row>
    <row r="88" spans="2:27">
      <c r="B88" s="70"/>
      <c r="C88" s="70"/>
      <c r="D88" s="70"/>
      <c r="E88" s="70"/>
      <c r="F88" s="70"/>
      <c r="G88" s="70"/>
      <c r="H88" s="70"/>
      <c r="I88" s="70"/>
      <c r="K88" s="70"/>
      <c r="L88" s="70"/>
      <c r="M88" s="70"/>
      <c r="N88" s="70"/>
      <c r="O88" s="70"/>
      <c r="P88" s="70"/>
      <c r="Q88" s="70"/>
      <c r="R88" s="70"/>
      <c r="T88" s="70"/>
      <c r="U88" s="70"/>
      <c r="V88" s="70"/>
      <c r="W88" s="70"/>
      <c r="X88" s="70"/>
      <c r="Y88" s="70"/>
      <c r="Z88" s="70"/>
      <c r="AA88" s="70"/>
    </row>
    <row r="89" spans="2:27">
      <c r="B89" s="70"/>
      <c r="C89" s="70"/>
      <c r="D89" s="70"/>
      <c r="E89" s="70"/>
      <c r="F89" s="70"/>
      <c r="G89" s="70"/>
      <c r="H89" s="70"/>
      <c r="I89" s="70"/>
      <c r="K89" s="70"/>
      <c r="L89" s="70"/>
      <c r="M89" s="70"/>
      <c r="N89" s="70"/>
      <c r="O89" s="70"/>
      <c r="P89" s="70"/>
      <c r="Q89" s="70"/>
      <c r="R89" s="70"/>
      <c r="T89" s="70"/>
      <c r="U89" s="70"/>
      <c r="V89" s="70"/>
      <c r="W89" s="70"/>
      <c r="X89" s="70"/>
      <c r="Y89" s="70"/>
      <c r="Z89" s="70"/>
      <c r="AA89" s="70"/>
    </row>
    <row r="92" spans="2:27" ht="13.5" thickBot="1"/>
    <row r="93" spans="2:27">
      <c r="B93" s="79"/>
      <c r="C93" s="78"/>
      <c r="D93" s="78"/>
      <c r="E93" s="78"/>
      <c r="F93" s="78"/>
      <c r="G93" s="78"/>
      <c r="H93" s="78"/>
      <c r="I93" s="77"/>
      <c r="K93" s="70"/>
      <c r="L93" s="70"/>
      <c r="M93" s="70"/>
      <c r="N93" s="70"/>
      <c r="O93" s="70"/>
      <c r="P93" s="70"/>
      <c r="Q93" s="70"/>
      <c r="R93" s="70"/>
      <c r="T93" s="70"/>
      <c r="U93" s="70"/>
      <c r="V93" s="70"/>
      <c r="W93" s="70"/>
      <c r="X93" s="70"/>
      <c r="Y93" s="70"/>
      <c r="Z93" s="70"/>
      <c r="AA93" s="70"/>
    </row>
    <row r="94" spans="2:27">
      <c r="B94" s="76"/>
      <c r="C94" s="75"/>
      <c r="D94" s="75"/>
      <c r="E94" s="75"/>
      <c r="F94" s="75"/>
      <c r="G94" s="75"/>
      <c r="H94" s="75"/>
      <c r="I94" s="74"/>
      <c r="K94" s="70"/>
      <c r="L94" s="70"/>
      <c r="M94" s="70"/>
      <c r="N94" s="70"/>
      <c r="O94" s="70"/>
      <c r="P94" s="70"/>
      <c r="Q94" s="70"/>
      <c r="R94" s="70"/>
      <c r="T94" s="70"/>
      <c r="U94" s="70"/>
      <c r="V94" s="70"/>
      <c r="W94" s="70"/>
      <c r="X94" s="70"/>
      <c r="Y94" s="70"/>
      <c r="Z94" s="70"/>
      <c r="AA94" s="70"/>
    </row>
    <row r="95" spans="2:27">
      <c r="B95" s="76"/>
      <c r="C95" s="75"/>
      <c r="D95" s="75"/>
      <c r="E95" s="75"/>
      <c r="F95" s="75"/>
      <c r="G95" s="75"/>
      <c r="H95" s="75"/>
      <c r="I95" s="74"/>
      <c r="K95" s="70"/>
      <c r="L95" s="70"/>
      <c r="M95" s="70"/>
      <c r="N95" s="70"/>
      <c r="O95" s="70"/>
      <c r="P95" s="70"/>
      <c r="Q95" s="70"/>
      <c r="R95" s="70"/>
      <c r="T95" s="70"/>
      <c r="U95" s="70"/>
      <c r="V95" s="70"/>
      <c r="W95" s="70"/>
      <c r="X95" s="70"/>
      <c r="Y95" s="70"/>
      <c r="Z95" s="70"/>
      <c r="AA95" s="70"/>
    </row>
    <row r="96" spans="2:27">
      <c r="B96" s="76"/>
      <c r="C96" s="75"/>
      <c r="D96" s="75"/>
      <c r="E96" s="75"/>
      <c r="F96" s="75"/>
      <c r="G96" s="75"/>
      <c r="H96" s="75"/>
      <c r="I96" s="74"/>
      <c r="K96" s="70"/>
      <c r="L96" s="70"/>
      <c r="M96" s="70"/>
      <c r="N96" s="70"/>
      <c r="O96" s="70"/>
      <c r="P96" s="70"/>
      <c r="Q96" s="70"/>
      <c r="R96" s="70"/>
      <c r="T96" s="70"/>
      <c r="U96" s="70"/>
      <c r="V96" s="70"/>
      <c r="W96" s="70"/>
      <c r="X96" s="70"/>
      <c r="Y96" s="70"/>
      <c r="Z96" s="70"/>
      <c r="AA96" s="70"/>
    </row>
    <row r="97" spans="2:27">
      <c r="B97" s="76"/>
      <c r="C97" s="75"/>
      <c r="D97" s="75"/>
      <c r="E97" s="75"/>
      <c r="F97" s="75"/>
      <c r="G97" s="75"/>
      <c r="H97" s="75"/>
      <c r="I97" s="74"/>
      <c r="K97" s="70"/>
      <c r="L97" s="70"/>
      <c r="M97" s="70"/>
      <c r="N97" s="70"/>
      <c r="O97" s="70"/>
      <c r="P97" s="70"/>
      <c r="Q97" s="70"/>
      <c r="R97" s="70"/>
      <c r="T97" s="70"/>
      <c r="U97" s="70"/>
      <c r="V97" s="70"/>
      <c r="W97" s="70"/>
      <c r="X97" s="70"/>
      <c r="Y97" s="70"/>
      <c r="Z97" s="70"/>
      <c r="AA97" s="70"/>
    </row>
    <row r="98" spans="2:27">
      <c r="B98" s="76"/>
      <c r="C98" s="75"/>
      <c r="D98" s="75"/>
      <c r="E98" s="75"/>
      <c r="F98" s="75"/>
      <c r="G98" s="75"/>
      <c r="H98" s="75"/>
      <c r="I98" s="74"/>
      <c r="K98" s="70"/>
      <c r="L98" s="70"/>
      <c r="M98" s="70"/>
      <c r="N98" s="70"/>
      <c r="O98" s="70"/>
      <c r="P98" s="70"/>
      <c r="Q98" s="70"/>
      <c r="R98" s="70"/>
      <c r="T98" s="70"/>
      <c r="U98" s="70"/>
      <c r="V98" s="70"/>
      <c r="W98" s="70"/>
      <c r="X98" s="70"/>
      <c r="Y98" s="70"/>
      <c r="Z98" s="70"/>
      <c r="AA98" s="70"/>
    </row>
    <row r="99" spans="2:27">
      <c r="B99" s="76"/>
      <c r="C99" s="75"/>
      <c r="D99" s="75"/>
      <c r="E99" s="75"/>
      <c r="F99" s="75"/>
      <c r="G99" s="75"/>
      <c r="H99" s="75"/>
      <c r="I99" s="74"/>
      <c r="K99" s="70"/>
      <c r="L99" s="70"/>
      <c r="M99" s="70"/>
      <c r="N99" s="70"/>
      <c r="O99" s="70"/>
      <c r="P99" s="70"/>
      <c r="Q99" s="70"/>
      <c r="R99" s="70"/>
      <c r="T99" s="70"/>
      <c r="U99" s="70"/>
      <c r="V99" s="70"/>
      <c r="W99" s="70"/>
      <c r="X99" s="70"/>
      <c r="Y99" s="70"/>
      <c r="Z99" s="70"/>
      <c r="AA99" s="70"/>
    </row>
    <row r="100" spans="2:27">
      <c r="B100" s="76"/>
      <c r="C100" s="75"/>
      <c r="D100" s="75"/>
      <c r="E100" s="75"/>
      <c r="F100" s="75"/>
      <c r="G100" s="75"/>
      <c r="H100" s="75"/>
      <c r="I100" s="74"/>
      <c r="K100" s="70"/>
      <c r="L100" s="70"/>
      <c r="M100" s="70"/>
      <c r="N100" s="70"/>
      <c r="O100" s="70"/>
      <c r="P100" s="70"/>
      <c r="Q100" s="70"/>
      <c r="R100" s="70"/>
      <c r="T100" s="70"/>
      <c r="U100" s="70"/>
      <c r="V100" s="70"/>
      <c r="W100" s="70"/>
      <c r="X100" s="70"/>
      <c r="Y100" s="70"/>
      <c r="Z100" s="70"/>
      <c r="AA100" s="70"/>
    </row>
    <row r="101" spans="2:27">
      <c r="B101" s="76"/>
      <c r="C101" s="75"/>
      <c r="D101" s="75"/>
      <c r="E101" s="75"/>
      <c r="F101" s="75"/>
      <c r="G101" s="75"/>
      <c r="H101" s="75"/>
      <c r="I101" s="74"/>
      <c r="K101" s="70"/>
      <c r="L101" s="70"/>
      <c r="M101" s="70"/>
      <c r="N101" s="70"/>
      <c r="O101" s="70"/>
      <c r="P101" s="70"/>
      <c r="Q101" s="70"/>
      <c r="R101" s="70"/>
      <c r="T101" s="70"/>
      <c r="U101" s="70"/>
      <c r="V101" s="70"/>
      <c r="W101" s="70"/>
      <c r="X101" s="70"/>
      <c r="Y101" s="70"/>
      <c r="Z101" s="70"/>
      <c r="AA101" s="70"/>
    </row>
    <row r="102" spans="2:27">
      <c r="B102" s="76"/>
      <c r="C102" s="75"/>
      <c r="D102" s="75"/>
      <c r="E102" s="75"/>
      <c r="F102" s="75"/>
      <c r="G102" s="75"/>
      <c r="H102" s="75"/>
      <c r="I102" s="74"/>
      <c r="K102" s="70"/>
      <c r="L102" s="70"/>
      <c r="M102" s="70"/>
      <c r="N102" s="70"/>
      <c r="O102" s="70"/>
      <c r="P102" s="70"/>
      <c r="Q102" s="70"/>
      <c r="R102" s="70"/>
      <c r="T102" s="70"/>
      <c r="U102" s="70"/>
      <c r="V102" s="70"/>
      <c r="W102" s="70"/>
      <c r="X102" s="70"/>
      <c r="Y102" s="70"/>
      <c r="Z102" s="70"/>
      <c r="AA102" s="70"/>
    </row>
    <row r="103" spans="2:27">
      <c r="B103" s="76"/>
      <c r="C103" s="75"/>
      <c r="D103" s="75"/>
      <c r="E103" s="75"/>
      <c r="F103" s="75"/>
      <c r="G103" s="75"/>
      <c r="H103" s="75"/>
      <c r="I103" s="74"/>
      <c r="K103" s="70"/>
      <c r="L103" s="70"/>
      <c r="M103" s="70"/>
      <c r="N103" s="70"/>
      <c r="O103" s="70"/>
      <c r="P103" s="70"/>
      <c r="Q103" s="70"/>
      <c r="R103" s="70"/>
      <c r="T103" s="70"/>
      <c r="U103" s="70"/>
      <c r="V103" s="70"/>
      <c r="W103" s="70"/>
      <c r="X103" s="70"/>
      <c r="Y103" s="70"/>
      <c r="Z103" s="70"/>
      <c r="AA103" s="70"/>
    </row>
    <row r="104" spans="2:27">
      <c r="B104" s="76"/>
      <c r="C104" s="75"/>
      <c r="D104" s="75"/>
      <c r="E104" s="75"/>
      <c r="F104" s="75"/>
      <c r="G104" s="75"/>
      <c r="H104" s="75"/>
      <c r="I104" s="74"/>
      <c r="K104" s="70"/>
      <c r="L104" s="70"/>
      <c r="M104" s="70"/>
      <c r="N104" s="70"/>
      <c r="O104" s="70"/>
      <c r="P104" s="70"/>
      <c r="Q104" s="70"/>
      <c r="R104" s="70"/>
      <c r="T104" s="70"/>
      <c r="U104" s="70"/>
      <c r="V104" s="70"/>
      <c r="W104" s="70"/>
      <c r="X104" s="70"/>
      <c r="Y104" s="70"/>
      <c r="Z104" s="70"/>
      <c r="AA104" s="70"/>
    </row>
    <row r="105" spans="2:27">
      <c r="B105" s="76"/>
      <c r="C105" s="75"/>
      <c r="D105" s="75"/>
      <c r="E105" s="75"/>
      <c r="F105" s="75"/>
      <c r="G105" s="75"/>
      <c r="H105" s="75"/>
      <c r="I105" s="74"/>
      <c r="K105" s="70"/>
      <c r="L105" s="70"/>
      <c r="M105" s="70"/>
      <c r="N105" s="70"/>
      <c r="O105" s="70"/>
      <c r="P105" s="70"/>
      <c r="Q105" s="70"/>
      <c r="R105" s="70"/>
      <c r="T105" s="70"/>
      <c r="U105" s="70"/>
      <c r="V105" s="70"/>
      <c r="W105" s="70"/>
      <c r="X105" s="70"/>
      <c r="Y105" s="70"/>
      <c r="Z105" s="70"/>
      <c r="AA105" s="70"/>
    </row>
    <row r="106" spans="2:27">
      <c r="B106" s="76"/>
      <c r="C106" s="75"/>
      <c r="D106" s="75"/>
      <c r="E106" s="75"/>
      <c r="F106" s="75"/>
      <c r="G106" s="75"/>
      <c r="H106" s="75"/>
      <c r="I106" s="74"/>
      <c r="K106" s="70"/>
      <c r="L106" s="70"/>
      <c r="M106" s="70"/>
      <c r="N106" s="70"/>
      <c r="O106" s="70"/>
      <c r="P106" s="70"/>
      <c r="Q106" s="70"/>
      <c r="R106" s="70"/>
      <c r="T106" s="70"/>
      <c r="U106" s="70"/>
      <c r="V106" s="70"/>
      <c r="W106" s="70"/>
      <c r="X106" s="70"/>
      <c r="Y106" s="70"/>
      <c r="Z106" s="70"/>
      <c r="AA106" s="70"/>
    </row>
    <row r="107" spans="2:27">
      <c r="B107" s="76"/>
      <c r="C107" s="75"/>
      <c r="D107" s="75"/>
      <c r="E107" s="75"/>
      <c r="F107" s="75"/>
      <c r="G107" s="75"/>
      <c r="H107" s="75"/>
      <c r="I107" s="74"/>
      <c r="K107" s="70"/>
      <c r="L107" s="70"/>
      <c r="M107" s="70"/>
      <c r="N107" s="70"/>
      <c r="O107" s="70"/>
      <c r="P107" s="70"/>
      <c r="Q107" s="70"/>
      <c r="R107" s="70"/>
      <c r="T107" s="70"/>
      <c r="U107" s="70"/>
      <c r="V107" s="70"/>
      <c r="W107" s="70"/>
      <c r="X107" s="70"/>
      <c r="Y107" s="70"/>
      <c r="Z107" s="70"/>
      <c r="AA107" s="70"/>
    </row>
    <row r="108" spans="2:27">
      <c r="B108" s="76"/>
      <c r="C108" s="75"/>
      <c r="D108" s="75"/>
      <c r="E108" s="75"/>
      <c r="F108" s="75"/>
      <c r="G108" s="75"/>
      <c r="H108" s="75"/>
      <c r="I108" s="74"/>
      <c r="K108" s="70"/>
      <c r="L108" s="70"/>
      <c r="M108" s="70"/>
      <c r="N108" s="70"/>
      <c r="O108" s="70"/>
      <c r="P108" s="70"/>
      <c r="Q108" s="70"/>
      <c r="R108" s="70"/>
      <c r="T108" s="70"/>
      <c r="U108" s="70"/>
      <c r="V108" s="70"/>
      <c r="W108" s="70"/>
      <c r="X108" s="70"/>
      <c r="Y108" s="70"/>
      <c r="Z108" s="70"/>
      <c r="AA108" s="70"/>
    </row>
    <row r="109" spans="2:27">
      <c r="B109" s="76"/>
      <c r="C109" s="75"/>
      <c r="D109" s="75"/>
      <c r="E109" s="75"/>
      <c r="F109" s="75"/>
      <c r="G109" s="75"/>
      <c r="H109" s="75"/>
      <c r="I109" s="74"/>
      <c r="K109" s="70"/>
      <c r="L109" s="70"/>
      <c r="M109" s="70"/>
      <c r="N109" s="70"/>
      <c r="O109" s="70"/>
      <c r="P109" s="70"/>
      <c r="Q109" s="70"/>
      <c r="R109" s="70"/>
      <c r="T109" s="70"/>
      <c r="U109" s="70"/>
      <c r="V109" s="70"/>
      <c r="W109" s="70"/>
      <c r="X109" s="70"/>
      <c r="Y109" s="70"/>
      <c r="Z109" s="70"/>
      <c r="AA109" s="70"/>
    </row>
    <row r="110" spans="2:27">
      <c r="B110" s="76"/>
      <c r="C110" s="75"/>
      <c r="D110" s="75"/>
      <c r="E110" s="75"/>
      <c r="F110" s="75"/>
      <c r="G110" s="75"/>
      <c r="H110" s="75"/>
      <c r="I110" s="74"/>
      <c r="K110" s="70"/>
      <c r="L110" s="70"/>
      <c r="M110" s="70"/>
      <c r="N110" s="70"/>
      <c r="O110" s="70"/>
      <c r="P110" s="70"/>
      <c r="Q110" s="70"/>
      <c r="R110" s="70"/>
      <c r="T110" s="70"/>
      <c r="U110" s="70"/>
      <c r="V110" s="70"/>
      <c r="W110" s="70"/>
      <c r="X110" s="70"/>
      <c r="Y110" s="70"/>
      <c r="Z110" s="70"/>
      <c r="AA110" s="70"/>
    </row>
    <row r="111" spans="2:27">
      <c r="B111" s="76"/>
      <c r="C111" s="75"/>
      <c r="D111" s="75"/>
      <c r="E111" s="75"/>
      <c r="F111" s="75"/>
      <c r="G111" s="75"/>
      <c r="H111" s="75"/>
      <c r="I111" s="74"/>
      <c r="K111" s="70"/>
      <c r="L111" s="70"/>
      <c r="M111" s="70"/>
      <c r="N111" s="70"/>
      <c r="O111" s="70"/>
      <c r="P111" s="70"/>
      <c r="Q111" s="70"/>
      <c r="R111" s="70"/>
      <c r="T111" s="70"/>
      <c r="U111" s="70"/>
      <c r="V111" s="70"/>
      <c r="W111" s="70"/>
      <c r="X111" s="70"/>
      <c r="Y111" s="70"/>
      <c r="Z111" s="70"/>
      <c r="AA111" s="70"/>
    </row>
    <row r="112" spans="2:27">
      <c r="B112" s="76"/>
      <c r="C112" s="75"/>
      <c r="D112" s="75"/>
      <c r="E112" s="75"/>
      <c r="F112" s="75"/>
      <c r="G112" s="75"/>
      <c r="H112" s="75"/>
      <c r="I112" s="74"/>
      <c r="K112" s="70"/>
      <c r="L112" s="70"/>
      <c r="M112" s="70"/>
      <c r="N112" s="70"/>
      <c r="O112" s="70"/>
      <c r="P112" s="70"/>
      <c r="Q112" s="70"/>
      <c r="R112" s="70"/>
      <c r="T112" s="70"/>
      <c r="U112" s="70"/>
      <c r="V112" s="70"/>
      <c r="W112" s="70"/>
      <c r="X112" s="70"/>
      <c r="Y112" s="70"/>
      <c r="Z112" s="70"/>
      <c r="AA112" s="70"/>
    </row>
    <row r="113" spans="2:27">
      <c r="B113" s="76"/>
      <c r="C113" s="75"/>
      <c r="D113" s="75"/>
      <c r="E113" s="75"/>
      <c r="F113" s="75"/>
      <c r="G113" s="75"/>
      <c r="H113" s="75"/>
      <c r="I113" s="74"/>
      <c r="K113" s="70"/>
      <c r="L113" s="70"/>
      <c r="M113" s="70"/>
      <c r="N113" s="70"/>
      <c r="O113" s="70"/>
      <c r="P113" s="70"/>
      <c r="Q113" s="70"/>
      <c r="R113" s="70"/>
      <c r="T113" s="70"/>
      <c r="U113" s="70"/>
      <c r="V113" s="70"/>
      <c r="W113" s="70"/>
      <c r="X113" s="70"/>
      <c r="Y113" s="70"/>
      <c r="Z113" s="70"/>
      <c r="AA113" s="70"/>
    </row>
    <row r="114" spans="2:27" ht="13.5" thickBot="1">
      <c r="B114" s="73"/>
      <c r="C114" s="72"/>
      <c r="D114" s="72"/>
      <c r="E114" s="72"/>
      <c r="F114" s="72"/>
      <c r="G114" s="72"/>
      <c r="H114" s="72"/>
      <c r="I114" s="71"/>
      <c r="K114" s="70"/>
      <c r="L114" s="70"/>
      <c r="M114" s="70"/>
      <c r="N114" s="70"/>
      <c r="O114" s="70"/>
      <c r="P114" s="70"/>
      <c r="Q114" s="70"/>
      <c r="R114" s="70"/>
      <c r="T114" s="70"/>
      <c r="U114" s="70"/>
      <c r="V114" s="70"/>
      <c r="W114" s="70"/>
      <c r="X114" s="70"/>
      <c r="Y114" s="70"/>
      <c r="Z114" s="70"/>
      <c r="AA114" s="70"/>
    </row>
  </sheetData>
  <mergeCells count="3">
    <mergeCell ref="K1:T2"/>
    <mergeCell ref="K17:L17"/>
    <mergeCell ref="N7:P7"/>
  </mergeCells>
  <hyperlinks>
    <hyperlink ref="C30" r:id="rId1"/>
  </hyperlink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35"/>
  <sheetViews>
    <sheetView showGridLines="0" topLeftCell="B1" zoomScaleNormal="100" workbookViewId="0">
      <selection activeCell="B34" sqref="B34:I35"/>
    </sheetView>
  </sheetViews>
  <sheetFormatPr baseColWidth="10" defaultColWidth="9.140625" defaultRowHeight="12.75"/>
  <cols>
    <col min="1" max="10" width="9.140625" style="69"/>
    <col min="11" max="11" width="3.140625" style="69" customWidth="1"/>
    <col min="12" max="12" width="11.85546875" style="69" bestFit="1" customWidth="1"/>
    <col min="13" max="13" width="10" style="69" bestFit="1" customWidth="1"/>
    <col min="14" max="14" width="6.28515625" style="69" bestFit="1" customWidth="1"/>
    <col min="15" max="15" width="4.5703125" style="69" customWidth="1"/>
    <col min="16" max="16" width="10" style="69" bestFit="1" customWidth="1"/>
    <col min="17" max="16384" width="9.140625" style="69"/>
  </cols>
  <sheetData>
    <row r="2" spans="2:15" ht="12.75" customHeight="1"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</row>
    <row r="3" spans="2:15"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</row>
    <row r="4" spans="2:15"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</row>
    <row r="5" spans="2:15"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2:15"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</row>
    <row r="7" spans="2:15">
      <c r="B7" s="89"/>
      <c r="C7" s="89"/>
      <c r="D7" s="89"/>
      <c r="E7" s="89"/>
      <c r="F7" s="89"/>
      <c r="G7" s="89"/>
      <c r="H7" s="89"/>
      <c r="I7" s="158" t="s">
        <v>83</v>
      </c>
      <c r="J7" s="158"/>
      <c r="K7" s="89"/>
      <c r="L7" s="89"/>
      <c r="M7" s="89"/>
      <c r="N7" s="89"/>
      <c r="O7" s="89"/>
    </row>
    <row r="8" spans="2:15">
      <c r="B8" s="89"/>
      <c r="C8" s="89"/>
      <c r="D8" s="89"/>
      <c r="E8" s="89"/>
      <c r="F8" s="89"/>
      <c r="G8" s="89"/>
      <c r="H8" s="89"/>
      <c r="I8" s="90" t="s">
        <v>84</v>
      </c>
      <c r="J8" s="90">
        <v>35</v>
      </c>
      <c r="K8" s="89"/>
      <c r="L8" s="89"/>
      <c r="M8" s="89"/>
      <c r="N8" s="89"/>
      <c r="O8" s="89"/>
    </row>
    <row r="9" spans="2:15">
      <c r="B9" s="89"/>
      <c r="C9" s="89"/>
      <c r="D9" s="89"/>
      <c r="E9" s="89"/>
      <c r="F9" s="89"/>
      <c r="G9" s="89"/>
      <c r="H9" s="89"/>
      <c r="I9" s="90" t="s">
        <v>85</v>
      </c>
      <c r="J9" s="90">
        <v>35</v>
      </c>
      <c r="K9" s="89"/>
      <c r="L9" s="89"/>
      <c r="M9" s="89"/>
      <c r="N9" s="89"/>
      <c r="O9" s="89"/>
    </row>
    <row r="10" spans="2:15">
      <c r="B10" s="89"/>
      <c r="C10" s="89"/>
      <c r="D10" s="89"/>
      <c r="E10" s="89"/>
      <c r="F10" s="89"/>
      <c r="G10" s="89"/>
      <c r="H10" s="89"/>
      <c r="I10" s="90" t="s">
        <v>86</v>
      </c>
      <c r="J10" s="90">
        <v>30</v>
      </c>
      <c r="K10" s="89"/>
      <c r="L10" s="158" t="s">
        <v>87</v>
      </c>
      <c r="M10" s="158"/>
      <c r="N10" s="158"/>
      <c r="O10" s="89"/>
    </row>
    <row r="11" spans="2:15">
      <c r="B11" s="89"/>
      <c r="C11" s="89"/>
      <c r="D11" s="89"/>
      <c r="E11" s="89"/>
      <c r="F11" s="89"/>
      <c r="G11" s="89"/>
      <c r="H11" s="89"/>
      <c r="I11" s="90" t="s">
        <v>118</v>
      </c>
      <c r="J11" s="90">
        <v>100</v>
      </c>
      <c r="K11" s="89"/>
      <c r="L11" s="101" t="s">
        <v>117</v>
      </c>
      <c r="M11" s="101" t="s">
        <v>116</v>
      </c>
      <c r="N11" s="95" t="s">
        <v>115</v>
      </c>
      <c r="O11" s="89"/>
    </row>
    <row r="12" spans="2:15">
      <c r="B12" s="89"/>
      <c r="C12" s="89"/>
      <c r="D12" s="89"/>
      <c r="E12" s="89"/>
      <c r="F12" s="89"/>
      <c r="G12" s="89"/>
      <c r="H12" s="89"/>
      <c r="I12" s="95" t="s">
        <v>91</v>
      </c>
      <c r="J12" s="95">
        <f>SUM(J8:J11)</f>
        <v>200</v>
      </c>
      <c r="K12" s="89"/>
      <c r="L12" s="100" t="s">
        <v>92</v>
      </c>
      <c r="M12" s="97">
        <f t="shared" ref="M12:M21" si="0">N12*$M$22</f>
        <v>0</v>
      </c>
      <c r="N12" s="88">
        <v>0</v>
      </c>
      <c r="O12" s="89"/>
    </row>
    <row r="13" spans="2:15"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8" t="s">
        <v>93</v>
      </c>
      <c r="M13" s="97">
        <f t="shared" si="0"/>
        <v>10</v>
      </c>
      <c r="N13" s="88">
        <v>0.1</v>
      </c>
      <c r="O13" s="89"/>
    </row>
    <row r="14" spans="2:15">
      <c r="B14" s="89"/>
      <c r="C14" s="89"/>
      <c r="D14" s="89"/>
      <c r="E14" s="89"/>
      <c r="F14" s="89"/>
      <c r="G14" s="89"/>
      <c r="H14" s="89"/>
      <c r="I14" s="158" t="s">
        <v>103</v>
      </c>
      <c r="J14" s="158"/>
      <c r="K14" s="89"/>
      <c r="L14" s="88" t="s">
        <v>95</v>
      </c>
      <c r="M14" s="97">
        <f t="shared" si="0"/>
        <v>20</v>
      </c>
      <c r="N14" s="88">
        <v>0.2</v>
      </c>
      <c r="O14" s="89"/>
    </row>
    <row r="15" spans="2:15">
      <c r="B15" s="89"/>
      <c r="C15" s="89"/>
      <c r="D15" s="89"/>
      <c r="E15" s="89"/>
      <c r="F15" s="89"/>
      <c r="G15" s="89"/>
      <c r="H15" s="89"/>
      <c r="I15" s="88" t="s">
        <v>6</v>
      </c>
      <c r="J15" s="88">
        <f>J25</f>
        <v>53.5</v>
      </c>
      <c r="K15" s="89"/>
      <c r="L15" s="88" t="s">
        <v>97</v>
      </c>
      <c r="M15" s="97">
        <f t="shared" si="0"/>
        <v>30</v>
      </c>
      <c r="N15" s="88">
        <v>0.3</v>
      </c>
      <c r="O15" s="89"/>
    </row>
    <row r="16" spans="2:15">
      <c r="B16" s="89"/>
      <c r="C16" s="89"/>
      <c r="D16" s="89"/>
      <c r="E16" s="89"/>
      <c r="F16" s="89"/>
      <c r="G16" s="89"/>
      <c r="H16" s="89"/>
      <c r="I16" s="88" t="s">
        <v>106</v>
      </c>
      <c r="J16" s="88">
        <v>1</v>
      </c>
      <c r="K16" s="89"/>
      <c r="L16" s="88" t="s">
        <v>99</v>
      </c>
      <c r="M16" s="97">
        <f t="shared" si="0"/>
        <v>40</v>
      </c>
      <c r="N16" s="88">
        <v>0.4</v>
      </c>
      <c r="O16" s="89"/>
    </row>
    <row r="17" spans="2:15">
      <c r="B17" s="89"/>
      <c r="C17" s="89"/>
      <c r="D17" s="89"/>
      <c r="E17" s="89"/>
      <c r="F17" s="89"/>
      <c r="G17" s="89"/>
      <c r="H17" s="89"/>
      <c r="I17" s="88" t="s">
        <v>114</v>
      </c>
      <c r="J17" s="88">
        <f>SUM(J8:J11)-J15-J16</f>
        <v>145.5</v>
      </c>
      <c r="K17" s="89"/>
      <c r="L17" s="88" t="s">
        <v>100</v>
      </c>
      <c r="M17" s="97">
        <f t="shared" si="0"/>
        <v>50</v>
      </c>
      <c r="N17" s="88">
        <v>0.5</v>
      </c>
      <c r="O17" s="89"/>
    </row>
    <row r="18" spans="2:15">
      <c r="B18" s="89"/>
      <c r="C18" s="89"/>
      <c r="D18" s="89"/>
      <c r="E18" s="89"/>
      <c r="F18" s="89"/>
      <c r="G18" s="89"/>
      <c r="H18" s="89"/>
      <c r="I18" s="99" t="s">
        <v>91</v>
      </c>
      <c r="J18" s="99">
        <f>SUM(J15:J17)</f>
        <v>200</v>
      </c>
      <c r="K18" s="89"/>
      <c r="L18" s="88" t="s">
        <v>101</v>
      </c>
      <c r="M18" s="97">
        <f t="shared" si="0"/>
        <v>60</v>
      </c>
      <c r="N18" s="88">
        <v>0.6</v>
      </c>
      <c r="O18" s="89"/>
    </row>
    <row r="19" spans="2:15">
      <c r="B19" s="89"/>
      <c r="C19" s="89"/>
      <c r="D19" s="89"/>
      <c r="E19" s="89"/>
      <c r="F19" s="89"/>
      <c r="G19" s="89"/>
      <c r="H19" s="89"/>
      <c r="I19" s="98"/>
      <c r="J19" s="98"/>
      <c r="K19" s="89"/>
      <c r="L19" s="88" t="s">
        <v>102</v>
      </c>
      <c r="M19" s="97">
        <f t="shared" si="0"/>
        <v>70</v>
      </c>
      <c r="N19" s="88">
        <v>0.7</v>
      </c>
      <c r="O19" s="89"/>
    </row>
    <row r="20" spans="2:15"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8" t="s">
        <v>104</v>
      </c>
      <c r="M20" s="97">
        <f t="shared" si="0"/>
        <v>80</v>
      </c>
      <c r="N20" s="88">
        <v>0.8</v>
      </c>
      <c r="O20" s="89"/>
    </row>
    <row r="21" spans="2:15">
      <c r="B21" s="89"/>
      <c r="C21" s="89"/>
      <c r="D21" s="89"/>
      <c r="E21" s="89"/>
      <c r="F21" s="89"/>
      <c r="G21" s="89"/>
      <c r="H21" s="89"/>
      <c r="I21" s="158" t="s">
        <v>94</v>
      </c>
      <c r="J21" s="158"/>
      <c r="K21" s="89"/>
      <c r="L21" s="88" t="s">
        <v>105</v>
      </c>
      <c r="M21" s="97">
        <f t="shared" si="0"/>
        <v>90</v>
      </c>
      <c r="N21" s="88">
        <v>0.9</v>
      </c>
      <c r="O21" s="89"/>
    </row>
    <row r="22" spans="2:15">
      <c r="B22" s="89"/>
      <c r="C22" s="89"/>
      <c r="D22" s="89"/>
      <c r="E22" s="89"/>
      <c r="F22" s="89"/>
      <c r="G22" s="89"/>
      <c r="H22" s="89"/>
      <c r="I22" s="93" t="s">
        <v>96</v>
      </c>
      <c r="J22" s="93">
        <v>100</v>
      </c>
      <c r="K22" s="89"/>
      <c r="L22" s="88" t="s">
        <v>107</v>
      </c>
      <c r="M22" s="87">
        <f>J22</f>
        <v>100</v>
      </c>
      <c r="N22" s="88">
        <v>1</v>
      </c>
      <c r="O22" s="89"/>
    </row>
    <row r="23" spans="2:15">
      <c r="B23" s="89"/>
      <c r="C23" s="89"/>
      <c r="D23" s="89"/>
      <c r="E23" s="89"/>
      <c r="F23" s="89"/>
      <c r="G23" s="89"/>
      <c r="H23" s="89"/>
      <c r="I23" s="93" t="s">
        <v>113</v>
      </c>
      <c r="J23" s="93">
        <v>41</v>
      </c>
      <c r="K23" s="89"/>
      <c r="L23" s="89"/>
      <c r="M23" s="89"/>
      <c r="N23" s="89"/>
      <c r="O23" s="89"/>
    </row>
    <row r="24" spans="2:15" ht="15">
      <c r="B24" s="89"/>
      <c r="C24" s="89"/>
      <c r="D24" s="89"/>
      <c r="E24" s="89"/>
      <c r="F24" s="89"/>
      <c r="G24" s="89"/>
      <c r="H24" s="89"/>
      <c r="I24" s="88" t="s">
        <v>112</v>
      </c>
      <c r="J24" s="96">
        <v>0.54</v>
      </c>
      <c r="K24" s="89"/>
      <c r="L24" s="89"/>
      <c r="M24" s="89"/>
      <c r="N24" s="89"/>
      <c r="O24" s="89"/>
    </row>
    <row r="25" spans="2:15">
      <c r="B25" s="89"/>
      <c r="C25" s="89"/>
      <c r="D25" s="89"/>
      <c r="E25" s="89"/>
      <c r="F25" s="89"/>
      <c r="G25" s="89"/>
      <c r="H25" s="89"/>
      <c r="I25" s="88" t="s">
        <v>4</v>
      </c>
      <c r="J25" s="87">
        <f>J24*100-0.5</f>
        <v>53.5</v>
      </c>
      <c r="K25" s="89"/>
      <c r="L25" s="89"/>
      <c r="M25" s="89"/>
      <c r="N25" s="89"/>
      <c r="O25" s="89"/>
    </row>
    <row r="26" spans="2:15"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</row>
    <row r="27" spans="2:15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</row>
    <row r="28" spans="2:15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</row>
    <row r="34" spans="2:11" ht="18.75">
      <c r="B34" s="84" t="s">
        <v>109</v>
      </c>
      <c r="C34" s="83" t="s">
        <v>110</v>
      </c>
      <c r="D34" s="80"/>
      <c r="E34" s="80"/>
      <c r="F34" s="80"/>
      <c r="G34" s="80"/>
      <c r="H34" s="80"/>
      <c r="I34" s="80"/>
      <c r="J34" s="80"/>
      <c r="K34" s="80"/>
    </row>
    <row r="35" spans="2:11">
      <c r="B35" s="80"/>
      <c r="C35" s="82" t="s">
        <v>111</v>
      </c>
      <c r="D35" s="80"/>
      <c r="E35" s="80"/>
      <c r="F35" s="80"/>
      <c r="G35" s="80"/>
      <c r="H35" s="80"/>
      <c r="I35" s="80"/>
      <c r="J35" s="80"/>
      <c r="K35" s="80"/>
    </row>
  </sheetData>
  <mergeCells count="4">
    <mergeCell ref="I7:J7"/>
    <mergeCell ref="I14:J14"/>
    <mergeCell ref="I21:J21"/>
    <mergeCell ref="L10:N10"/>
  </mergeCells>
  <hyperlinks>
    <hyperlink ref="C35" r:id="rId1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1:Y32"/>
  <sheetViews>
    <sheetView showGridLines="0" topLeftCell="L1" workbookViewId="0">
      <selection activeCell="G31" sqref="G31:N32"/>
    </sheetView>
  </sheetViews>
  <sheetFormatPr baseColWidth="10" defaultColWidth="9.140625" defaultRowHeight="12.75"/>
  <cols>
    <col min="1" max="19" width="9.140625" style="69"/>
    <col min="20" max="20" width="2" style="69" customWidth="1"/>
    <col min="21" max="21" width="3.5703125" style="69" customWidth="1"/>
    <col min="22" max="22" width="7.5703125" style="69" bestFit="1" customWidth="1"/>
    <col min="23" max="23" width="5.42578125" style="69" bestFit="1" customWidth="1"/>
    <col min="24" max="24" width="6.28515625" style="69" bestFit="1" customWidth="1"/>
    <col min="25" max="25" width="9.140625" style="69"/>
    <col min="26" max="26" width="11.85546875" style="69" bestFit="1" customWidth="1"/>
    <col min="27" max="27" width="10" style="69" bestFit="1" customWidth="1"/>
    <col min="28" max="16384" width="9.140625" style="69"/>
  </cols>
  <sheetData>
    <row r="1" spans="11:25"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</row>
    <row r="2" spans="11:25"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</row>
    <row r="3" spans="11:25"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11:25">
      <c r="K4" s="89"/>
      <c r="L4" s="89"/>
      <c r="M4" s="89"/>
      <c r="N4" s="89"/>
      <c r="O4" s="89"/>
      <c r="P4" s="89"/>
      <c r="Q4" s="89"/>
      <c r="R4" s="158" t="s">
        <v>83</v>
      </c>
      <c r="S4" s="158"/>
      <c r="T4" s="89"/>
      <c r="U4" s="89"/>
      <c r="V4" s="89"/>
      <c r="W4" s="89"/>
      <c r="X4" s="89"/>
      <c r="Y4" s="89"/>
    </row>
    <row r="5" spans="11:25">
      <c r="K5" s="89"/>
      <c r="L5" s="89"/>
      <c r="M5" s="89"/>
      <c r="N5" s="89"/>
      <c r="O5" s="89"/>
      <c r="P5" s="89"/>
      <c r="Q5" s="89"/>
      <c r="R5" s="90" t="s">
        <v>84</v>
      </c>
      <c r="S5" s="90">
        <v>35</v>
      </c>
      <c r="T5" s="89"/>
      <c r="U5" s="89"/>
      <c r="V5" s="89"/>
      <c r="W5" s="89"/>
      <c r="X5" s="89"/>
      <c r="Y5" s="89"/>
    </row>
    <row r="6" spans="11:25">
      <c r="K6" s="89"/>
      <c r="L6" s="89"/>
      <c r="M6" s="89"/>
      <c r="N6" s="89"/>
      <c r="O6" s="89"/>
      <c r="P6" s="89"/>
      <c r="Q6" s="89"/>
      <c r="R6" s="90" t="s">
        <v>85</v>
      </c>
      <c r="S6" s="90">
        <v>35</v>
      </c>
      <c r="T6" s="89"/>
      <c r="U6" s="89"/>
      <c r="V6" s="89"/>
      <c r="W6" s="89"/>
      <c r="X6" s="89"/>
      <c r="Y6" s="89"/>
    </row>
    <row r="7" spans="11:25">
      <c r="K7" s="89"/>
      <c r="L7" s="89"/>
      <c r="M7" s="89"/>
      <c r="N7" s="89"/>
      <c r="O7" s="89"/>
      <c r="P7" s="89"/>
      <c r="Q7" s="89"/>
      <c r="R7" s="90" t="s">
        <v>86</v>
      </c>
      <c r="S7" s="90">
        <v>30</v>
      </c>
      <c r="T7" s="89"/>
      <c r="U7" s="89"/>
      <c r="V7" s="158" t="s">
        <v>87</v>
      </c>
      <c r="W7" s="158"/>
      <c r="X7" s="158"/>
      <c r="Y7" s="89"/>
    </row>
    <row r="8" spans="11:25">
      <c r="K8" s="89"/>
      <c r="L8" s="89"/>
      <c r="M8" s="89"/>
      <c r="N8" s="89"/>
      <c r="O8" s="89"/>
      <c r="P8" s="89"/>
      <c r="Q8" s="89"/>
      <c r="R8" s="90" t="s">
        <v>118</v>
      </c>
      <c r="S8" s="90">
        <v>300</v>
      </c>
      <c r="T8" s="89"/>
      <c r="U8" s="89"/>
      <c r="V8" s="101" t="s">
        <v>119</v>
      </c>
      <c r="W8" s="101" t="s">
        <v>6</v>
      </c>
      <c r="X8" s="95" t="s">
        <v>115</v>
      </c>
      <c r="Y8" s="89"/>
    </row>
    <row r="9" spans="11:25">
      <c r="K9" s="89"/>
      <c r="L9" s="89"/>
      <c r="M9" s="89"/>
      <c r="N9" s="89"/>
      <c r="O9" s="89"/>
      <c r="P9" s="89"/>
      <c r="Q9" s="89"/>
      <c r="R9" s="95" t="s">
        <v>91</v>
      </c>
      <c r="S9" s="95">
        <f>SUM(S5:S8)</f>
        <v>400</v>
      </c>
      <c r="T9" s="89"/>
      <c r="U9" s="89"/>
      <c r="V9" s="100" t="s">
        <v>92</v>
      </c>
      <c r="W9" s="97">
        <f t="shared" ref="W9:W18" si="0">X9*$W$19</f>
        <v>0</v>
      </c>
      <c r="X9" s="88">
        <v>0</v>
      </c>
      <c r="Y9" s="89"/>
    </row>
    <row r="10" spans="11:25">
      <c r="K10" s="89"/>
      <c r="L10" s="89"/>
      <c r="M10" s="89"/>
      <c r="N10" s="89"/>
      <c r="O10" s="89"/>
      <c r="P10" s="89"/>
      <c r="Q10" s="89"/>
      <c r="T10" s="89"/>
      <c r="U10" s="89"/>
      <c r="V10" s="88" t="s">
        <v>93</v>
      </c>
      <c r="W10" s="97">
        <f t="shared" si="0"/>
        <v>10</v>
      </c>
      <c r="X10" s="88">
        <v>0.1</v>
      </c>
      <c r="Y10" s="89"/>
    </row>
    <row r="11" spans="11:25">
      <c r="K11" s="89"/>
      <c r="L11" s="89"/>
      <c r="M11" s="89"/>
      <c r="N11" s="89"/>
      <c r="O11" s="89"/>
      <c r="P11" s="89"/>
      <c r="Q11" s="89"/>
      <c r="R11" s="158" t="s">
        <v>103</v>
      </c>
      <c r="S11" s="158"/>
      <c r="T11" s="89"/>
      <c r="U11" s="89"/>
      <c r="V11" s="88" t="s">
        <v>95</v>
      </c>
      <c r="W11" s="97">
        <f t="shared" si="0"/>
        <v>20</v>
      </c>
      <c r="X11" s="88">
        <v>0.2</v>
      </c>
      <c r="Y11" s="89"/>
    </row>
    <row r="12" spans="11:25">
      <c r="K12" s="89"/>
      <c r="L12" s="89"/>
      <c r="M12" s="89"/>
      <c r="N12" s="89"/>
      <c r="O12" s="89"/>
      <c r="P12" s="89"/>
      <c r="Q12" s="89"/>
      <c r="R12" s="88" t="s">
        <v>6</v>
      </c>
      <c r="S12" s="88">
        <v>23</v>
      </c>
      <c r="T12" s="89"/>
      <c r="U12" s="89"/>
      <c r="V12" s="88" t="s">
        <v>97</v>
      </c>
      <c r="W12" s="97">
        <f t="shared" si="0"/>
        <v>30</v>
      </c>
      <c r="X12" s="88">
        <v>0.3</v>
      </c>
      <c r="Y12" s="89"/>
    </row>
    <row r="13" spans="11:25">
      <c r="K13" s="89"/>
      <c r="L13" s="89"/>
      <c r="M13" s="89"/>
      <c r="N13" s="89"/>
      <c r="O13" s="89"/>
      <c r="P13" s="89"/>
      <c r="Q13" s="89"/>
      <c r="R13" s="88" t="s">
        <v>106</v>
      </c>
      <c r="S13" s="88">
        <v>2</v>
      </c>
      <c r="T13" s="89"/>
      <c r="U13" s="89"/>
      <c r="V13" s="88" t="s">
        <v>99</v>
      </c>
      <c r="W13" s="97">
        <f t="shared" si="0"/>
        <v>40</v>
      </c>
      <c r="X13" s="88">
        <v>0.4</v>
      </c>
      <c r="Y13" s="89"/>
    </row>
    <row r="14" spans="11:25">
      <c r="K14" s="89"/>
      <c r="L14" s="89"/>
      <c r="M14" s="89"/>
      <c r="N14" s="89"/>
      <c r="O14" s="89"/>
      <c r="P14" s="89"/>
      <c r="Q14" s="89"/>
      <c r="R14" s="88" t="s">
        <v>114</v>
      </c>
      <c r="S14" s="88">
        <f>SUM(S5:S8)-S12-S13</f>
        <v>375</v>
      </c>
      <c r="T14" s="89"/>
      <c r="U14" s="89"/>
      <c r="V14" s="88" t="s">
        <v>100</v>
      </c>
      <c r="W14" s="97">
        <f t="shared" si="0"/>
        <v>50</v>
      </c>
      <c r="X14" s="88">
        <v>0.5</v>
      </c>
      <c r="Y14" s="89"/>
    </row>
    <row r="15" spans="11:25">
      <c r="K15" s="89"/>
      <c r="L15" s="89"/>
      <c r="M15" s="89"/>
      <c r="N15" s="89"/>
      <c r="O15" s="89"/>
      <c r="P15" s="89"/>
      <c r="Q15" s="89"/>
      <c r="R15" s="99" t="s">
        <v>91</v>
      </c>
      <c r="S15" s="99">
        <f>SUM(S12:S14)</f>
        <v>400</v>
      </c>
      <c r="T15" s="89"/>
      <c r="U15" s="89"/>
      <c r="V15" s="88" t="s">
        <v>101</v>
      </c>
      <c r="W15" s="97">
        <f t="shared" si="0"/>
        <v>60</v>
      </c>
      <c r="X15" s="88">
        <v>0.6</v>
      </c>
      <c r="Y15" s="89"/>
    </row>
    <row r="16" spans="11:25">
      <c r="K16" s="89"/>
      <c r="L16" s="89"/>
      <c r="M16" s="89"/>
      <c r="N16" s="89"/>
      <c r="O16" s="89"/>
      <c r="P16" s="89"/>
      <c r="Q16" s="89"/>
      <c r="T16" s="89"/>
      <c r="U16" s="89"/>
      <c r="V16" s="88" t="s">
        <v>102</v>
      </c>
      <c r="W16" s="97">
        <f t="shared" si="0"/>
        <v>70</v>
      </c>
      <c r="X16" s="88">
        <v>0.7</v>
      </c>
      <c r="Y16" s="89"/>
    </row>
    <row r="17" spans="7:25">
      <c r="K17" s="89"/>
      <c r="L17" s="89"/>
      <c r="M17" s="89"/>
      <c r="N17" s="89"/>
      <c r="O17" s="89"/>
      <c r="P17" s="89"/>
      <c r="Q17" s="89"/>
      <c r="R17" s="158" t="s">
        <v>94</v>
      </c>
      <c r="S17" s="158"/>
      <c r="T17" s="89"/>
      <c r="U17" s="89"/>
      <c r="V17" s="88" t="s">
        <v>104</v>
      </c>
      <c r="W17" s="97">
        <f t="shared" si="0"/>
        <v>80</v>
      </c>
      <c r="X17" s="88">
        <v>0.8</v>
      </c>
      <c r="Y17" s="89"/>
    </row>
    <row r="18" spans="7:25">
      <c r="K18" s="89"/>
      <c r="L18" s="89"/>
      <c r="M18" s="89"/>
      <c r="N18" s="89"/>
      <c r="O18" s="89"/>
      <c r="P18" s="89"/>
      <c r="Q18" s="89"/>
      <c r="R18" s="88" t="s">
        <v>96</v>
      </c>
      <c r="S18" s="88">
        <v>100</v>
      </c>
      <c r="T18" s="89"/>
      <c r="U18" s="89"/>
      <c r="V18" s="88" t="s">
        <v>105</v>
      </c>
      <c r="W18" s="97">
        <f t="shared" si="0"/>
        <v>90</v>
      </c>
      <c r="X18" s="88">
        <v>0.9</v>
      </c>
      <c r="Y18" s="89"/>
    </row>
    <row r="19" spans="7:25">
      <c r="K19" s="89"/>
      <c r="L19" s="89"/>
      <c r="M19" s="89"/>
      <c r="N19" s="89"/>
      <c r="O19" s="89"/>
      <c r="P19" s="89"/>
      <c r="Q19" s="89"/>
      <c r="R19" s="88" t="s">
        <v>113</v>
      </c>
      <c r="S19" s="88">
        <v>20</v>
      </c>
      <c r="T19" s="89"/>
      <c r="U19" s="89"/>
      <c r="V19" s="88" t="s">
        <v>107</v>
      </c>
      <c r="W19" s="87">
        <f>S18</f>
        <v>100</v>
      </c>
      <c r="X19" s="88">
        <v>1</v>
      </c>
      <c r="Y19" s="89"/>
    </row>
    <row r="20" spans="7:25" ht="15">
      <c r="K20" s="89"/>
      <c r="L20" s="89"/>
      <c r="M20" s="89"/>
      <c r="N20" s="89"/>
      <c r="O20" s="89"/>
      <c r="P20" s="89"/>
      <c r="Q20" s="89"/>
      <c r="R20" s="88" t="s">
        <v>112</v>
      </c>
      <c r="S20" s="96">
        <f>S19/S18</f>
        <v>0.2</v>
      </c>
      <c r="T20" s="89"/>
      <c r="U20" s="89"/>
      <c r="V20" s="89"/>
      <c r="W20" s="89"/>
      <c r="X20" s="89"/>
      <c r="Y20" s="89"/>
    </row>
    <row r="21" spans="7:25">
      <c r="K21" s="89"/>
      <c r="L21" s="89"/>
      <c r="M21" s="89"/>
      <c r="N21" s="89"/>
      <c r="O21" s="89"/>
      <c r="P21" s="89"/>
      <c r="Q21" s="89"/>
      <c r="R21" s="88" t="s">
        <v>4</v>
      </c>
      <c r="S21" s="88">
        <f>S20*100-2</f>
        <v>18</v>
      </c>
      <c r="T21" s="89"/>
      <c r="U21" s="89"/>
      <c r="V21" s="89"/>
      <c r="W21" s="98"/>
      <c r="X21" s="98"/>
      <c r="Y21" s="89"/>
    </row>
    <row r="22" spans="7:25"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</row>
    <row r="23" spans="7:25"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</row>
    <row r="24" spans="7:25"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7:25"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</row>
    <row r="31" spans="7:25" ht="18.75">
      <c r="G31" s="84" t="s">
        <v>109</v>
      </c>
      <c r="H31" s="83" t="s">
        <v>110</v>
      </c>
      <c r="I31" s="80"/>
      <c r="J31" s="80"/>
      <c r="K31" s="80"/>
      <c r="L31" s="80"/>
      <c r="M31" s="80"/>
      <c r="N31" s="80"/>
    </row>
    <row r="32" spans="7:25">
      <c r="G32" s="80"/>
      <c r="H32" s="82" t="s">
        <v>111</v>
      </c>
      <c r="I32" s="80"/>
      <c r="J32" s="80"/>
      <c r="K32" s="80"/>
      <c r="L32" s="80"/>
      <c r="M32" s="80"/>
      <c r="N32" s="80"/>
    </row>
  </sheetData>
  <mergeCells count="4">
    <mergeCell ref="R4:S4"/>
    <mergeCell ref="V7:X7"/>
    <mergeCell ref="R11:S11"/>
    <mergeCell ref="R17:S17"/>
  </mergeCells>
  <hyperlinks>
    <hyperlink ref="H32" r:id="rId1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25"/>
  <sheetViews>
    <sheetView showGridLines="0" zoomScaleNormal="100" workbookViewId="0">
      <selection activeCell="L37" sqref="L37"/>
    </sheetView>
  </sheetViews>
  <sheetFormatPr baseColWidth="10" defaultColWidth="9.140625" defaultRowHeight="12.75"/>
  <cols>
    <col min="1" max="4" width="9.140625" style="69"/>
    <col min="5" max="5" width="5.85546875" style="69" customWidth="1"/>
    <col min="6" max="10" width="9.140625" style="69"/>
    <col min="11" max="11" width="1.7109375" style="69" customWidth="1"/>
    <col min="12" max="12" width="10.42578125" style="69" bestFit="1" customWidth="1"/>
    <col min="13" max="13" width="9.140625" style="69"/>
    <col min="14" max="14" width="1.42578125" style="69" customWidth="1"/>
    <col min="15" max="15" width="10.42578125" style="69" bestFit="1" customWidth="1"/>
    <col min="16" max="16" width="9.140625" style="69"/>
    <col min="17" max="17" width="1.42578125" style="69" customWidth="1"/>
    <col min="18" max="18" width="11.85546875" style="69" bestFit="1" customWidth="1"/>
    <col min="19" max="19" width="10" style="69" bestFit="1" customWidth="1"/>
    <col min="20" max="20" width="6.28515625" style="69" bestFit="1" customWidth="1"/>
    <col min="21" max="16384" width="9.140625" style="69"/>
  </cols>
  <sheetData>
    <row r="2" spans="2:20"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R2" s="158" t="s">
        <v>87</v>
      </c>
      <c r="S2" s="158"/>
      <c r="T2" s="158"/>
    </row>
    <row r="3" spans="2:20"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R3" s="101" t="s">
        <v>117</v>
      </c>
      <c r="S3" s="101" t="s">
        <v>116</v>
      </c>
      <c r="T3" s="95" t="s">
        <v>115</v>
      </c>
    </row>
    <row r="4" spans="2:20">
      <c r="B4" s="89"/>
      <c r="C4" s="89"/>
      <c r="D4" s="89"/>
      <c r="E4" s="89"/>
      <c r="F4" s="89"/>
      <c r="G4" s="89"/>
      <c r="H4" s="89"/>
      <c r="I4" s="158" t="s">
        <v>83</v>
      </c>
      <c r="J4" s="158"/>
      <c r="K4" s="89"/>
      <c r="L4" s="89"/>
      <c r="M4" s="89"/>
      <c r="N4" s="89"/>
      <c r="O4" s="89"/>
      <c r="R4" s="100" t="s">
        <v>92</v>
      </c>
      <c r="S4" s="100">
        <f t="shared" ref="S4:S13" si="0">T4*$S$14</f>
        <v>0</v>
      </c>
      <c r="T4" s="88">
        <v>0</v>
      </c>
    </row>
    <row r="5" spans="2:20">
      <c r="B5" s="89"/>
      <c r="C5" s="89"/>
      <c r="D5" s="89"/>
      <c r="E5" s="89"/>
      <c r="F5" s="89"/>
      <c r="G5" s="89"/>
      <c r="H5" s="89"/>
      <c r="I5" s="88" t="s">
        <v>84</v>
      </c>
      <c r="J5" s="88">
        <v>40</v>
      </c>
      <c r="K5" s="89"/>
      <c r="L5" s="158" t="s">
        <v>94</v>
      </c>
      <c r="M5" s="158"/>
      <c r="N5" s="89"/>
      <c r="O5" s="89"/>
      <c r="R5" s="88" t="s">
        <v>93</v>
      </c>
      <c r="S5" s="100">
        <f t="shared" si="0"/>
        <v>10</v>
      </c>
      <c r="T5" s="88">
        <v>0.1</v>
      </c>
    </row>
    <row r="6" spans="2:20">
      <c r="B6" s="89"/>
      <c r="C6" s="89"/>
      <c r="D6" s="89"/>
      <c r="E6" s="89"/>
      <c r="F6" s="89"/>
      <c r="G6" s="89"/>
      <c r="H6" s="89"/>
      <c r="I6" s="88" t="s">
        <v>85</v>
      </c>
      <c r="J6" s="88">
        <v>40</v>
      </c>
      <c r="K6" s="89"/>
      <c r="L6" s="88" t="s">
        <v>96</v>
      </c>
      <c r="M6" s="88">
        <v>100</v>
      </c>
      <c r="N6" s="89"/>
      <c r="O6" s="89"/>
      <c r="R6" s="88" t="s">
        <v>95</v>
      </c>
      <c r="S6" s="100">
        <f t="shared" si="0"/>
        <v>20</v>
      </c>
      <c r="T6" s="88">
        <v>0.2</v>
      </c>
    </row>
    <row r="7" spans="2:20">
      <c r="B7" s="89"/>
      <c r="C7" s="89"/>
      <c r="D7" s="89"/>
      <c r="E7" s="89"/>
      <c r="F7" s="89"/>
      <c r="G7" s="89"/>
      <c r="H7" s="89"/>
      <c r="I7" s="88" t="s">
        <v>86</v>
      </c>
      <c r="J7" s="88">
        <v>20</v>
      </c>
      <c r="K7" s="89"/>
      <c r="L7" s="88" t="s">
        <v>113</v>
      </c>
      <c r="M7" s="88">
        <v>81</v>
      </c>
      <c r="N7" s="89"/>
      <c r="O7" s="89"/>
      <c r="R7" s="88" t="s">
        <v>97</v>
      </c>
      <c r="S7" s="100">
        <f t="shared" si="0"/>
        <v>30</v>
      </c>
      <c r="T7" s="88">
        <v>0.3</v>
      </c>
    </row>
    <row r="8" spans="2:20" ht="15">
      <c r="B8" s="89"/>
      <c r="C8" s="89"/>
      <c r="D8" s="89"/>
      <c r="E8" s="89"/>
      <c r="F8" s="89"/>
      <c r="G8" s="89"/>
      <c r="H8" s="89"/>
      <c r="I8" s="88" t="s">
        <v>118</v>
      </c>
      <c r="J8" s="88">
        <v>30</v>
      </c>
      <c r="K8" s="89"/>
      <c r="L8" s="88" t="s">
        <v>18</v>
      </c>
      <c r="M8" s="96">
        <v>0.2</v>
      </c>
      <c r="N8" s="89"/>
      <c r="O8" s="89"/>
      <c r="R8" s="88" t="s">
        <v>99</v>
      </c>
      <c r="S8" s="100">
        <f t="shared" si="0"/>
        <v>40</v>
      </c>
      <c r="T8" s="88">
        <v>0.4</v>
      </c>
    </row>
    <row r="9" spans="2:20">
      <c r="B9" s="89"/>
      <c r="C9" s="89"/>
      <c r="D9" s="89"/>
      <c r="E9" s="89"/>
      <c r="F9" s="89"/>
      <c r="G9" s="89"/>
      <c r="H9" s="89"/>
      <c r="I9" s="86" t="s">
        <v>91</v>
      </c>
      <c r="J9" s="86">
        <f>SUM(J5:J8)</f>
        <v>130</v>
      </c>
      <c r="K9" s="89"/>
      <c r="L9" s="88" t="s">
        <v>4</v>
      </c>
      <c r="M9" s="88">
        <f>M8*100-0.5</f>
        <v>19.5</v>
      </c>
      <c r="N9" s="89"/>
      <c r="O9" s="89"/>
      <c r="R9" s="88" t="s">
        <v>100</v>
      </c>
      <c r="S9" s="100">
        <f t="shared" si="0"/>
        <v>50</v>
      </c>
      <c r="T9" s="88">
        <v>0.5</v>
      </c>
    </row>
    <row r="10" spans="2:20"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161"/>
      <c r="M10" s="161"/>
      <c r="N10" s="89"/>
      <c r="O10" s="89"/>
      <c r="R10" s="88" t="s">
        <v>101</v>
      </c>
      <c r="S10" s="100">
        <f t="shared" si="0"/>
        <v>60</v>
      </c>
      <c r="T10" s="88">
        <v>0.6</v>
      </c>
    </row>
    <row r="11" spans="2:20">
      <c r="B11" s="89"/>
      <c r="C11" s="89"/>
      <c r="D11" s="89"/>
      <c r="E11" s="89"/>
      <c r="F11" s="89"/>
      <c r="G11" s="89"/>
      <c r="H11" s="89"/>
      <c r="I11" s="159" t="s">
        <v>103</v>
      </c>
      <c r="J11" s="160"/>
      <c r="K11" s="89"/>
      <c r="L11" s="158" t="s">
        <v>122</v>
      </c>
      <c r="M11" s="158"/>
      <c r="N11" s="89"/>
      <c r="O11" s="89"/>
      <c r="R11" s="88" t="s">
        <v>102</v>
      </c>
      <c r="S11" s="100">
        <f t="shared" si="0"/>
        <v>70</v>
      </c>
      <c r="T11" s="88">
        <v>0.7</v>
      </c>
    </row>
    <row r="12" spans="2:20">
      <c r="B12" s="89"/>
      <c r="C12" s="89"/>
      <c r="D12" s="89"/>
      <c r="E12" s="89"/>
      <c r="F12" s="89"/>
      <c r="G12" s="89"/>
      <c r="H12" s="89"/>
      <c r="I12" s="88" t="s">
        <v>6</v>
      </c>
      <c r="J12" s="88">
        <f>M9</f>
        <v>19.5</v>
      </c>
      <c r="K12" s="89"/>
      <c r="L12" s="88" t="s">
        <v>121</v>
      </c>
      <c r="M12" s="88">
        <f>S14*0.35</f>
        <v>35</v>
      </c>
      <c r="N12" s="89"/>
      <c r="O12" s="89"/>
      <c r="R12" s="88" t="s">
        <v>104</v>
      </c>
      <c r="S12" s="100">
        <f t="shared" si="0"/>
        <v>80</v>
      </c>
      <c r="T12" s="88">
        <v>0.8</v>
      </c>
    </row>
    <row r="13" spans="2:20">
      <c r="B13" s="89"/>
      <c r="C13" s="89"/>
      <c r="D13" s="89"/>
      <c r="E13" s="89"/>
      <c r="F13" s="89"/>
      <c r="G13" s="89"/>
      <c r="H13" s="89"/>
      <c r="I13" s="88" t="s">
        <v>106</v>
      </c>
      <c r="J13" s="88">
        <v>1</v>
      </c>
      <c r="K13" s="89"/>
      <c r="L13" s="88" t="s">
        <v>120</v>
      </c>
      <c r="M13" s="88">
        <f>S14*0.8</f>
        <v>80</v>
      </c>
      <c r="N13" s="89"/>
      <c r="O13" s="89"/>
      <c r="R13" s="88" t="s">
        <v>105</v>
      </c>
      <c r="S13" s="100">
        <f t="shared" si="0"/>
        <v>90</v>
      </c>
      <c r="T13" s="88">
        <v>0.9</v>
      </c>
    </row>
    <row r="14" spans="2:20">
      <c r="B14" s="89"/>
      <c r="C14" s="89"/>
      <c r="D14" s="89"/>
      <c r="E14" s="89"/>
      <c r="F14" s="89"/>
      <c r="G14" s="89"/>
      <c r="H14" s="89"/>
      <c r="I14" s="88" t="s">
        <v>114</v>
      </c>
      <c r="J14" s="88">
        <f>SUM(J5:J8)-J12-J13</f>
        <v>109.5</v>
      </c>
      <c r="K14" s="89"/>
      <c r="L14" s="89"/>
      <c r="M14" s="89"/>
      <c r="N14" s="89"/>
      <c r="O14" s="89"/>
      <c r="R14" s="88" t="s">
        <v>107</v>
      </c>
      <c r="S14" s="88">
        <f>M6</f>
        <v>100</v>
      </c>
      <c r="T14" s="88">
        <v>1</v>
      </c>
    </row>
    <row r="15" spans="2:20">
      <c r="B15" s="89"/>
      <c r="C15" s="89"/>
      <c r="D15" s="89"/>
      <c r="E15" s="89"/>
      <c r="F15" s="89"/>
      <c r="G15" s="89"/>
      <c r="H15" s="89"/>
      <c r="I15" s="86" t="s">
        <v>91</v>
      </c>
      <c r="J15" s="86">
        <f>SUM(J12:J14)</f>
        <v>130</v>
      </c>
      <c r="K15" s="89"/>
      <c r="L15" s="89"/>
      <c r="M15" s="89"/>
      <c r="N15" s="89"/>
      <c r="O15" s="89"/>
    </row>
    <row r="16" spans="2:20"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</row>
    <row r="17" spans="2:15" ht="33.75" customHeight="1">
      <c r="B17" s="89"/>
      <c r="C17" s="89"/>
      <c r="D17" s="89"/>
      <c r="E17" s="89">
        <f>M7</f>
        <v>81</v>
      </c>
      <c r="F17" s="89"/>
      <c r="G17" s="89"/>
      <c r="H17" s="89"/>
      <c r="I17" s="89"/>
      <c r="J17" s="89"/>
      <c r="K17" s="89"/>
      <c r="L17" s="89"/>
      <c r="M17" s="89"/>
      <c r="N17" s="89"/>
      <c r="O17" s="89"/>
    </row>
    <row r="18" spans="2:15"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</row>
    <row r="19" spans="2:15"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</row>
    <row r="24" spans="2:15" ht="18.75">
      <c r="C24" s="84" t="s">
        <v>109</v>
      </c>
      <c r="D24" s="83" t="s">
        <v>110</v>
      </c>
      <c r="E24" s="80"/>
      <c r="F24" s="80"/>
      <c r="G24" s="80"/>
      <c r="H24" s="80"/>
      <c r="I24" s="80"/>
      <c r="J24" s="80"/>
    </row>
    <row r="25" spans="2:15" ht="15">
      <c r="C25" s="80"/>
      <c r="D25" s="108" t="s">
        <v>111</v>
      </c>
      <c r="E25" s="80"/>
      <c r="F25" s="80"/>
      <c r="G25" s="80"/>
      <c r="H25" s="80"/>
      <c r="I25" s="80"/>
      <c r="J25" s="80"/>
    </row>
  </sheetData>
  <mergeCells count="6">
    <mergeCell ref="I4:J4"/>
    <mergeCell ref="I11:J11"/>
    <mergeCell ref="L5:M5"/>
    <mergeCell ref="L10:M10"/>
    <mergeCell ref="R2:T2"/>
    <mergeCell ref="L11:M11"/>
  </mergeCells>
  <conditionalFormatting sqref="E17">
    <cfRule type="cellIs" dxfId="5" priority="1" operator="greaterThan">
      <formula>$M$13</formula>
    </cfRule>
    <cfRule type="cellIs" dxfId="4" priority="2" operator="between">
      <formula>$M$12</formula>
      <formula>$M$13</formula>
    </cfRule>
    <cfRule type="cellIs" dxfId="3" priority="3" operator="lessThan">
      <formula>$M$12</formula>
    </cfRule>
  </conditionalFormatting>
  <hyperlinks>
    <hyperlink ref="D25" r:id="rId1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3</vt:i4>
      </vt:variant>
    </vt:vector>
  </HeadingPairs>
  <TitlesOfParts>
    <vt:vector size="16" baseType="lpstr">
      <vt:lpstr>Velocimetros </vt:lpstr>
      <vt:lpstr>Velocimetros con imagenes 1</vt:lpstr>
      <vt:lpstr>Velocimetros con imagenes 2</vt:lpstr>
      <vt:lpstr>Velocimetros con imagenes 3</vt:lpstr>
      <vt:lpstr>Termo 1</vt:lpstr>
      <vt:lpstr>Excel_Gauge1</vt:lpstr>
      <vt:lpstr>Excel_Gauge2</vt:lpstr>
      <vt:lpstr>Excel_Gauge3</vt:lpstr>
      <vt:lpstr>Excel_Gauge4</vt:lpstr>
      <vt:lpstr>Excel_Gauge5</vt:lpstr>
      <vt:lpstr>Excel_Gauge6</vt:lpstr>
      <vt:lpstr>Enlazado a Celdas</vt:lpstr>
      <vt:lpstr>0 Fuentes</vt:lpstr>
      <vt:lpstr>Radius</vt:lpstr>
      <vt:lpstr>'Velocimetros '!XCenter</vt:lpstr>
      <vt:lpstr>'Velocimetros '!YCenter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</dc:creator>
  <cp:lastModifiedBy>Jose Ignacio González Gómez</cp:lastModifiedBy>
  <cp:lastPrinted>2011-07-15T07:40:43Z</cp:lastPrinted>
  <dcterms:created xsi:type="dcterms:W3CDTF">2011-03-10T14:12:57Z</dcterms:created>
  <dcterms:modified xsi:type="dcterms:W3CDTF">2015-10-28T10:52:15Z</dcterms:modified>
</cp:coreProperties>
</file>